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7400" windowHeight="9465" firstSheet="8" activeTab="10"/>
  </bookViews>
  <sheets>
    <sheet name="3 клас" sheetId="1" r:id="rId1"/>
    <sheet name="4 клас" sheetId="2" r:id="rId2"/>
    <sheet name="5 клас" sheetId="3" r:id="rId3"/>
    <sheet name="6 клас" sheetId="4" r:id="rId4"/>
    <sheet name="7 клас" sheetId="5" r:id="rId5"/>
    <sheet name="8 клас" sheetId="6" r:id="rId6"/>
    <sheet name="9 клас" sheetId="7" r:id="rId7"/>
    <sheet name="10 клас" sheetId="8" r:id="rId8"/>
    <sheet name="11 клас" sheetId="9" r:id="rId9"/>
    <sheet name="підсумки по предмету" sheetId="10" r:id="rId10"/>
    <sheet name="підсумки по школі класи" sheetId="11" r:id="rId11"/>
    <sheet name="Підсумки по вчителях" sheetId="12" r:id="rId12"/>
    <sheet name="Узаг.результати" sheetId="13" r:id="rId13"/>
  </sheets>
  <calcPr calcId="124519"/>
</workbook>
</file>

<file path=xl/calcChain.xml><?xml version="1.0" encoding="utf-8"?>
<calcChain xmlns="http://schemas.openxmlformats.org/spreadsheetml/2006/main">
  <c r="J308" i="12"/>
  <c r="H308"/>
  <c r="F308"/>
  <c r="D308"/>
  <c r="C308"/>
  <c r="J298"/>
  <c r="H298"/>
  <c r="F298"/>
  <c r="D298"/>
  <c r="C298"/>
  <c r="K175" l="1"/>
  <c r="C175"/>
  <c r="D175"/>
  <c r="E175"/>
  <c r="F175"/>
  <c r="G175"/>
  <c r="H175"/>
  <c r="I175"/>
  <c r="J175"/>
  <c r="L175"/>
  <c r="M175"/>
  <c r="N175"/>
  <c r="C176"/>
  <c r="D176"/>
  <c r="E176"/>
  <c r="F176"/>
  <c r="G176"/>
  <c r="H176"/>
  <c r="I176"/>
  <c r="J176"/>
  <c r="K176"/>
  <c r="L176"/>
  <c r="M176"/>
  <c r="N176"/>
  <c r="C177"/>
  <c r="D177"/>
  <c r="E177"/>
  <c r="F177"/>
  <c r="G177"/>
  <c r="H177"/>
  <c r="I177"/>
  <c r="J177"/>
  <c r="K177"/>
  <c r="L177"/>
  <c r="M177"/>
  <c r="N177"/>
  <c r="C178"/>
  <c r="D178"/>
  <c r="E178"/>
  <c r="F178"/>
  <c r="G178"/>
  <c r="H178"/>
  <c r="I178"/>
  <c r="J178"/>
  <c r="K178"/>
  <c r="L178"/>
  <c r="M178"/>
  <c r="N178"/>
  <c r="C179"/>
  <c r="D179"/>
  <c r="E179"/>
  <c r="F179"/>
  <c r="G179"/>
  <c r="H179"/>
  <c r="I179"/>
  <c r="J179"/>
  <c r="K179"/>
  <c r="L179"/>
  <c r="M179"/>
  <c r="N179"/>
  <c r="C180"/>
  <c r="D180"/>
  <c r="E180"/>
  <c r="F180"/>
  <c r="G180"/>
  <c r="H180"/>
  <c r="I180"/>
  <c r="J180"/>
  <c r="K180"/>
  <c r="L180"/>
  <c r="M180"/>
  <c r="N180"/>
  <c r="C181"/>
  <c r="D181"/>
  <c r="E181"/>
  <c r="F181"/>
  <c r="G181"/>
  <c r="H181"/>
  <c r="I181"/>
  <c r="J181"/>
  <c r="K181"/>
  <c r="L181"/>
  <c r="M181"/>
  <c r="N181"/>
  <c r="M13" i="11" l="1"/>
  <c r="M12"/>
  <c r="M11"/>
  <c r="M10"/>
  <c r="M9"/>
  <c r="M8"/>
  <c r="M7"/>
  <c r="M6"/>
  <c r="M5"/>
  <c r="M4"/>
  <c r="J182" i="10" l="1"/>
  <c r="H182"/>
  <c r="F182"/>
  <c r="D182"/>
  <c r="J181"/>
  <c r="H181"/>
  <c r="F181"/>
  <c r="D181"/>
  <c r="J275"/>
  <c r="J275" i="12"/>
  <c r="C25" l="1"/>
  <c r="C28" s="1"/>
  <c r="C24"/>
  <c r="C27" s="1"/>
  <c r="C23"/>
  <c r="C26" s="1"/>
  <c r="J11"/>
  <c r="J10"/>
  <c r="J9"/>
  <c r="J8"/>
  <c r="J7"/>
  <c r="J6"/>
  <c r="H11"/>
  <c r="H10"/>
  <c r="H9"/>
  <c r="H8"/>
  <c r="H7"/>
  <c r="H6"/>
  <c r="F11"/>
  <c r="F10"/>
  <c r="F9"/>
  <c r="F8"/>
  <c r="F7"/>
  <c r="F6"/>
  <c r="D11"/>
  <c r="D10"/>
  <c r="D9"/>
  <c r="D8"/>
  <c r="D7"/>
  <c r="D6"/>
  <c r="C8"/>
  <c r="C11" s="1"/>
  <c r="C7"/>
  <c r="C10" s="1"/>
  <c r="C6"/>
  <c r="C9" s="1"/>
  <c r="S161" i="10" l="1"/>
  <c r="Q161"/>
  <c r="J504"/>
  <c r="H504"/>
  <c r="F504"/>
  <c r="D504"/>
  <c r="J489"/>
  <c r="J251" i="12" s="1"/>
  <c r="H489" i="10"/>
  <c r="H251" i="12" s="1"/>
  <c r="F489" i="10"/>
  <c r="F251" i="12" s="1"/>
  <c r="D489" i="10"/>
  <c r="D251" i="12" s="1"/>
  <c r="V19" i="9"/>
  <c r="U19"/>
  <c r="V17"/>
  <c r="U17"/>
  <c r="V15"/>
  <c r="U15"/>
  <c r="V13"/>
  <c r="U13"/>
  <c r="W5"/>
  <c r="Z5" s="1"/>
  <c r="T22" i="8"/>
  <c r="S22"/>
  <c r="R22"/>
  <c r="Q22"/>
  <c r="P22"/>
  <c r="O22"/>
  <c r="N22"/>
  <c r="M22"/>
  <c r="L22"/>
  <c r="K22"/>
  <c r="J22"/>
  <c r="I22"/>
  <c r="H22"/>
  <c r="G22"/>
  <c r="F22"/>
  <c r="E22"/>
  <c r="D22"/>
  <c r="T20"/>
  <c r="S20"/>
  <c r="R20"/>
  <c r="Q20"/>
  <c r="P20"/>
  <c r="O20"/>
  <c r="N20"/>
  <c r="M20"/>
  <c r="L20"/>
  <c r="K20"/>
  <c r="J20"/>
  <c r="I20"/>
  <c r="H20"/>
  <c r="G20"/>
  <c r="F20"/>
  <c r="E20"/>
  <c r="D20"/>
  <c r="T18"/>
  <c r="S18"/>
  <c r="R18"/>
  <c r="Q18"/>
  <c r="P18"/>
  <c r="O18"/>
  <c r="N18"/>
  <c r="M18"/>
  <c r="L18"/>
  <c r="K18"/>
  <c r="J18"/>
  <c r="I18"/>
  <c r="H18"/>
  <c r="G18"/>
  <c r="F18"/>
  <c r="E18"/>
  <c r="D18"/>
  <c r="T16"/>
  <c r="S16"/>
  <c r="R16"/>
  <c r="Q16"/>
  <c r="P16"/>
  <c r="O16"/>
  <c r="N16"/>
  <c r="M16"/>
  <c r="L16"/>
  <c r="K16"/>
  <c r="J16"/>
  <c r="I16"/>
  <c r="H16"/>
  <c r="G16"/>
  <c r="F16"/>
  <c r="E16"/>
  <c r="D16"/>
  <c r="C22"/>
  <c r="C20"/>
  <c r="C18"/>
  <c r="C16"/>
  <c r="F505" i="10" l="1"/>
  <c r="J93" i="13" s="1"/>
  <c r="F110" i="12"/>
  <c r="J505" i="10"/>
  <c r="N93" i="13" s="1"/>
  <c r="J110" i="12"/>
  <c r="X5" i="9"/>
  <c r="D505" i="10"/>
  <c r="H93" i="13" s="1"/>
  <c r="D110" i="12"/>
  <c r="H505" i="10"/>
  <c r="L93" i="13" s="1"/>
  <c r="H110" i="12"/>
  <c r="Q35" i="2" l="1"/>
  <c r="Q33"/>
  <c r="Q31"/>
  <c r="S7" i="3" l="1"/>
  <c r="T7" s="1"/>
  <c r="S8"/>
  <c r="T8" s="1"/>
  <c r="S9"/>
  <c r="T9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I12" i="11" l="1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P22" i="1"/>
  <c r="P24"/>
  <c r="P26"/>
  <c r="P28"/>
  <c r="J477" i="10"/>
  <c r="H477"/>
  <c r="F477"/>
  <c r="D477"/>
  <c r="J476"/>
  <c r="H476"/>
  <c r="F476"/>
  <c r="D476"/>
  <c r="J464"/>
  <c r="J250" i="12" s="1"/>
  <c r="H464" i="10"/>
  <c r="H250" i="12" s="1"/>
  <c r="F464" i="10"/>
  <c r="F250" i="12" s="1"/>
  <c r="D464" i="10"/>
  <c r="D250" i="12" s="1"/>
  <c r="J463" i="10"/>
  <c r="J249" i="12" s="1"/>
  <c r="H463" i="10"/>
  <c r="H249" i="12" s="1"/>
  <c r="F463" i="10"/>
  <c r="F249" i="12" s="1"/>
  <c r="D463" i="10"/>
  <c r="D249" i="12" s="1"/>
  <c r="J462" i="10"/>
  <c r="J248" i="12" s="1"/>
  <c r="H462" i="10"/>
  <c r="H248" i="12" s="1"/>
  <c r="F462" i="10"/>
  <c r="F248" i="12" s="1"/>
  <c r="D462" i="10"/>
  <c r="D248" i="12" s="1"/>
  <c r="J461" i="10"/>
  <c r="J247" i="12" s="1"/>
  <c r="J252" s="1"/>
  <c r="H461" i="10"/>
  <c r="H247" i="12" s="1"/>
  <c r="H252" s="1"/>
  <c r="F461" i="10"/>
  <c r="F247" i="12" s="1"/>
  <c r="F252" s="1"/>
  <c r="D461" i="10"/>
  <c r="D247" i="12" s="1"/>
  <c r="D252" s="1"/>
  <c r="J460" i="10"/>
  <c r="J234" i="12" s="1"/>
  <c r="H460" i="10"/>
  <c r="H234" i="12" s="1"/>
  <c r="F460" i="10"/>
  <c r="F234" i="12" s="1"/>
  <c r="D460" i="10"/>
  <c r="D234" i="12" s="1"/>
  <c r="J450" i="10"/>
  <c r="J224" i="12" s="1"/>
  <c r="H450" i="10"/>
  <c r="H224" i="12" s="1"/>
  <c r="F450" i="10"/>
  <c r="F224" i="12" s="1"/>
  <c r="D450" i="10"/>
  <c r="D224" i="12" s="1"/>
  <c r="J449" i="10"/>
  <c r="J127" i="12" s="1"/>
  <c r="H449" i="10"/>
  <c r="H127" i="12" s="1"/>
  <c r="F449" i="10"/>
  <c r="F127" i="12" s="1"/>
  <c r="D449" i="10"/>
  <c r="D127" i="12" s="1"/>
  <c r="J448" i="10"/>
  <c r="H448"/>
  <c r="F448"/>
  <c r="D448"/>
  <c r="J447"/>
  <c r="H447"/>
  <c r="F447"/>
  <c r="D447"/>
  <c r="J446"/>
  <c r="H446"/>
  <c r="F446"/>
  <c r="D446"/>
  <c r="J445"/>
  <c r="H445"/>
  <c r="F445"/>
  <c r="D445"/>
  <c r="J444"/>
  <c r="H444"/>
  <c r="F444"/>
  <c r="D444"/>
  <c r="J443"/>
  <c r="H443"/>
  <c r="F443"/>
  <c r="D443"/>
  <c r="J442"/>
  <c r="H442"/>
  <c r="F442"/>
  <c r="D442"/>
  <c r="J431"/>
  <c r="J196" i="12" s="1"/>
  <c r="H431" i="10"/>
  <c r="H196" i="12" s="1"/>
  <c r="F431" i="10"/>
  <c r="F196" i="12" s="1"/>
  <c r="D431" i="10"/>
  <c r="D196" i="12" s="1"/>
  <c r="J430" i="10"/>
  <c r="J195" i="12" s="1"/>
  <c r="H430" i="10"/>
  <c r="H195" i="12" s="1"/>
  <c r="F430" i="10"/>
  <c r="F195" i="12" s="1"/>
  <c r="D430" i="10"/>
  <c r="D195" i="12" s="1"/>
  <c r="J429" i="10"/>
  <c r="J194" i="12" s="1"/>
  <c r="H429" i="10"/>
  <c r="H194" i="12" s="1"/>
  <c r="F429" i="10"/>
  <c r="F194" i="12" s="1"/>
  <c r="D429" i="10"/>
  <c r="D194" i="12" s="1"/>
  <c r="J428" i="10"/>
  <c r="J193" i="12" s="1"/>
  <c r="H428" i="10"/>
  <c r="H193" i="12" s="1"/>
  <c r="F428" i="10"/>
  <c r="F193" i="12" s="1"/>
  <c r="D428" i="10"/>
  <c r="D193" i="12" s="1"/>
  <c r="J427" i="10"/>
  <c r="J192" i="12" s="1"/>
  <c r="H427" i="10"/>
  <c r="H192" i="12" s="1"/>
  <c r="F427" i="10"/>
  <c r="F192" i="12" s="1"/>
  <c r="D427" i="10"/>
  <c r="D192" i="12" s="1"/>
  <c r="J426" i="10"/>
  <c r="J191" i="12" s="1"/>
  <c r="H426" i="10"/>
  <c r="H191" i="12" s="1"/>
  <c r="F426" i="10"/>
  <c r="F191" i="12" s="1"/>
  <c r="D426" i="10"/>
  <c r="D191" i="12" s="1"/>
  <c r="J415" i="10"/>
  <c r="J94" i="12" s="1"/>
  <c r="H415" i="10"/>
  <c r="H94" i="12" s="1"/>
  <c r="F415" i="10"/>
  <c r="F94" i="12" s="1"/>
  <c r="D415" i="10"/>
  <c r="D94" i="12" s="1"/>
  <c r="J414" i="10"/>
  <c r="J93" i="12" s="1"/>
  <c r="H414" i="10"/>
  <c r="H93" i="12" s="1"/>
  <c r="F414" i="10"/>
  <c r="F93" i="12" s="1"/>
  <c r="D414" i="10"/>
  <c r="D93" i="12" s="1"/>
  <c r="J413" i="10"/>
  <c r="J92" i="12" s="1"/>
  <c r="H413" i="10"/>
  <c r="H92" i="12" s="1"/>
  <c r="F413" i="10"/>
  <c r="F92" i="12" s="1"/>
  <c r="D413" i="10"/>
  <c r="D92" i="12" s="1"/>
  <c r="J412" i="10"/>
  <c r="J91" i="12" s="1"/>
  <c r="H412" i="10"/>
  <c r="H91" i="12" s="1"/>
  <c r="F412" i="10"/>
  <c r="F91" i="12" s="1"/>
  <c r="D412" i="10"/>
  <c r="D91" i="12" s="1"/>
  <c r="J411" i="10"/>
  <c r="J90" i="12" s="1"/>
  <c r="H411" i="10"/>
  <c r="H90" i="12" s="1"/>
  <c r="F411" i="10"/>
  <c r="F90" i="12" s="1"/>
  <c r="D411" i="10"/>
  <c r="D90" i="12" s="1"/>
  <c r="J400" i="10"/>
  <c r="J237" i="12" s="1"/>
  <c r="H400" i="10"/>
  <c r="H237" i="12" s="1"/>
  <c r="F400" i="10"/>
  <c r="F237" i="12" s="1"/>
  <c r="D400" i="10"/>
  <c r="D237" i="12" s="1"/>
  <c r="J399" i="10"/>
  <c r="J236" i="12" s="1"/>
  <c r="H399" i="10"/>
  <c r="H236" i="12" s="1"/>
  <c r="F399" i="10"/>
  <c r="F236" i="12" s="1"/>
  <c r="D399" i="10"/>
  <c r="D236" i="12" s="1"/>
  <c r="J398" i="10"/>
  <c r="J235" i="12" s="1"/>
  <c r="H398" i="10"/>
  <c r="H235" i="12" s="1"/>
  <c r="F398" i="10"/>
  <c r="F235" i="12" s="1"/>
  <c r="D398" i="10"/>
  <c r="D235" i="12" s="1"/>
  <c r="N387" i="10"/>
  <c r="J387"/>
  <c r="H387"/>
  <c r="F387"/>
  <c r="D387"/>
  <c r="N386"/>
  <c r="J386"/>
  <c r="H386"/>
  <c r="F386"/>
  <c r="D386"/>
  <c r="N385"/>
  <c r="J385"/>
  <c r="H385"/>
  <c r="F385"/>
  <c r="D385"/>
  <c r="N384"/>
  <c r="J384"/>
  <c r="H384"/>
  <c r="F384"/>
  <c r="D384"/>
  <c r="N383"/>
  <c r="J383"/>
  <c r="H383"/>
  <c r="F383"/>
  <c r="D383"/>
  <c r="N382"/>
  <c r="J382"/>
  <c r="H382"/>
  <c r="F382"/>
  <c r="D382"/>
  <c r="N381"/>
  <c r="J381"/>
  <c r="H381"/>
  <c r="F381"/>
  <c r="F182" i="12" s="1"/>
  <c r="D381" i="10"/>
  <c r="N380"/>
  <c r="J380"/>
  <c r="H380"/>
  <c r="F380"/>
  <c r="D380"/>
  <c r="N379"/>
  <c r="J379"/>
  <c r="H379"/>
  <c r="D379"/>
  <c r="J367"/>
  <c r="J126" i="12" s="1"/>
  <c r="H367" i="10"/>
  <c r="H126" i="12" s="1"/>
  <c r="F367" i="10"/>
  <c r="F126" i="12" s="1"/>
  <c r="D367" i="10"/>
  <c r="D126" i="12" s="1"/>
  <c r="J366" i="10"/>
  <c r="J125" i="12" s="1"/>
  <c r="H366" i="10"/>
  <c r="H125" i="12" s="1"/>
  <c r="F366" i="10"/>
  <c r="F125" i="12" s="1"/>
  <c r="D366" i="10"/>
  <c r="D125" i="12" s="1"/>
  <c r="F365" i="10"/>
  <c r="F124" i="12" s="1"/>
  <c r="J365" i="10"/>
  <c r="J124" i="12" s="1"/>
  <c r="H365" i="10"/>
  <c r="H124" i="12" s="1"/>
  <c r="D365" i="10"/>
  <c r="D124" i="12" s="1"/>
  <c r="J364" i="10"/>
  <c r="J123" i="12" s="1"/>
  <c r="H364" i="10"/>
  <c r="H123" i="12" s="1"/>
  <c r="F364" i="10"/>
  <c r="F123" i="12" s="1"/>
  <c r="D364" i="10"/>
  <c r="D123" i="12" s="1"/>
  <c r="J363" i="10"/>
  <c r="J122" i="12" s="1"/>
  <c r="H363" i="10"/>
  <c r="H122" i="12" s="1"/>
  <c r="F363" i="10"/>
  <c r="F122" i="12" s="1"/>
  <c r="D363" i="10"/>
  <c r="D122" i="12" s="1"/>
  <c r="J350" i="10"/>
  <c r="J109" i="12" s="1"/>
  <c r="H350" i="10"/>
  <c r="H109" i="12" s="1"/>
  <c r="F350" i="10"/>
  <c r="F109" i="12" s="1"/>
  <c r="D350" i="10"/>
  <c r="D109" i="12" s="1"/>
  <c r="J349" i="10"/>
  <c r="J108" i="12" s="1"/>
  <c r="H349" i="10"/>
  <c r="H108" i="12" s="1"/>
  <c r="F349" i="10"/>
  <c r="F108" i="12" s="1"/>
  <c r="D349" i="10"/>
  <c r="D108" i="12" s="1"/>
  <c r="J348" i="10"/>
  <c r="J107" i="12" s="1"/>
  <c r="H348" i="10"/>
  <c r="H107" i="12" s="1"/>
  <c r="F348" i="10"/>
  <c r="F107" i="12" s="1"/>
  <c r="D348" i="10"/>
  <c r="D107" i="12" s="1"/>
  <c r="J347" i="10"/>
  <c r="J106" i="12" s="1"/>
  <c r="H347" i="10"/>
  <c r="H106" i="12" s="1"/>
  <c r="F347" i="10"/>
  <c r="F106" i="12" s="1"/>
  <c r="D347" i="10"/>
  <c r="D106" i="12" s="1"/>
  <c r="J346" i="10"/>
  <c r="J105" i="12" s="1"/>
  <c r="J111" s="1"/>
  <c r="H346" i="10"/>
  <c r="H105" i="12" s="1"/>
  <c r="H111" s="1"/>
  <c r="F346" i="10"/>
  <c r="F105" i="12" s="1"/>
  <c r="F111" s="1"/>
  <c r="D346" i="10"/>
  <c r="D105" i="12" s="1"/>
  <c r="D111" s="1"/>
  <c r="J335" i="10"/>
  <c r="J121" i="12" s="1"/>
  <c r="H335" i="10"/>
  <c r="H121" i="12" s="1"/>
  <c r="F335" i="10"/>
  <c r="F121" i="12" s="1"/>
  <c r="D335" i="10"/>
  <c r="D121" i="12" s="1"/>
  <c r="J334" i="10"/>
  <c r="J120" i="12" s="1"/>
  <c r="H334" i="10"/>
  <c r="H120" i="12" s="1"/>
  <c r="F334" i="10"/>
  <c r="F120" i="12" s="1"/>
  <c r="D334" i="10"/>
  <c r="D120" i="12" s="1"/>
  <c r="J333" i="10"/>
  <c r="H333"/>
  <c r="F333"/>
  <c r="D333"/>
  <c r="J332"/>
  <c r="H332"/>
  <c r="F332"/>
  <c r="D332"/>
  <c r="J319"/>
  <c r="H319"/>
  <c r="F319"/>
  <c r="D319"/>
  <c r="J318"/>
  <c r="H318"/>
  <c r="F318"/>
  <c r="D318"/>
  <c r="J307"/>
  <c r="J44" i="12" s="1"/>
  <c r="H307" i="10"/>
  <c r="H44" i="12" s="1"/>
  <c r="F307" i="10"/>
  <c r="F44" i="12" s="1"/>
  <c r="D307" i="10"/>
  <c r="D44" i="12" s="1"/>
  <c r="J306" i="10"/>
  <c r="J43" i="12" s="1"/>
  <c r="H306" i="10"/>
  <c r="H43" i="12" s="1"/>
  <c r="F306" i="10"/>
  <c r="F43" i="12" s="1"/>
  <c r="D306" i="10"/>
  <c r="D43" i="12" s="1"/>
  <c r="J305" i="10"/>
  <c r="J42" i="12" s="1"/>
  <c r="H305" i="10"/>
  <c r="H42" i="12" s="1"/>
  <c r="F305" i="10"/>
  <c r="F42" i="12" s="1"/>
  <c r="D305" i="10"/>
  <c r="D42" i="12" s="1"/>
  <c r="J304" i="10"/>
  <c r="J41" i="12" s="1"/>
  <c r="H304" i="10"/>
  <c r="H41" i="12" s="1"/>
  <c r="F304" i="10"/>
  <c r="F41" i="12" s="1"/>
  <c r="D304" i="10"/>
  <c r="D41" i="12" s="1"/>
  <c r="J303" i="10"/>
  <c r="J40" i="12" s="1"/>
  <c r="H303" i="10"/>
  <c r="H40" i="12" s="1"/>
  <c r="F303" i="10"/>
  <c r="F40" i="12" s="1"/>
  <c r="D303" i="10"/>
  <c r="D40" i="12" s="1"/>
  <c r="J302" i="10"/>
  <c r="H302"/>
  <c r="F302"/>
  <c r="D302"/>
  <c r="J301"/>
  <c r="H301"/>
  <c r="F301"/>
  <c r="D301"/>
  <c r="J289"/>
  <c r="J277" i="12" s="1"/>
  <c r="H289" i="10"/>
  <c r="H277" i="12" s="1"/>
  <c r="F289" i="10"/>
  <c r="F277" i="12" s="1"/>
  <c r="D289" i="10"/>
  <c r="D277" i="12" s="1"/>
  <c r="J276" i="10"/>
  <c r="J276" i="12" s="1"/>
  <c r="H276" i="10"/>
  <c r="H276" i="12" s="1"/>
  <c r="F276" i="10"/>
  <c r="F276" i="12" s="1"/>
  <c r="D276" i="10"/>
  <c r="D276" i="12" s="1"/>
  <c r="H275" i="10"/>
  <c r="H275" i="12" s="1"/>
  <c r="F275" i="10"/>
  <c r="F275" i="12" s="1"/>
  <c r="D275" i="10"/>
  <c r="D275" i="12" s="1"/>
  <c r="J261" i="10"/>
  <c r="J128" i="12" s="1"/>
  <c r="H261" i="10"/>
  <c r="H128" i="12" s="1"/>
  <c r="F261" i="10"/>
  <c r="F128" i="12" s="1"/>
  <c r="D261" i="10"/>
  <c r="D128" i="12" s="1"/>
  <c r="J249" i="10"/>
  <c r="J58" i="12" s="1"/>
  <c r="H249" i="10"/>
  <c r="H58" i="12" s="1"/>
  <c r="F249" i="10"/>
  <c r="F58" i="12" s="1"/>
  <c r="D249" i="10"/>
  <c r="D58" i="12" s="1"/>
  <c r="J248" i="10"/>
  <c r="J57" i="12" s="1"/>
  <c r="H248" i="10"/>
  <c r="H57" i="12" s="1"/>
  <c r="F248" i="10"/>
  <c r="F57" i="12" s="1"/>
  <c r="D248" i="10"/>
  <c r="D57" i="12" s="1"/>
  <c r="J247" i="10"/>
  <c r="J56" i="12" s="1"/>
  <c r="H247" i="10"/>
  <c r="H56" i="12" s="1"/>
  <c r="F247" i="10"/>
  <c r="F56" i="12" s="1"/>
  <c r="D247" i="10"/>
  <c r="D56" i="12" s="1"/>
  <c r="J246" i="10"/>
  <c r="J55" i="12" s="1"/>
  <c r="H246" i="10"/>
  <c r="H55" i="12" s="1"/>
  <c r="F246" i="10"/>
  <c r="F55" i="12" s="1"/>
  <c r="D246" i="10"/>
  <c r="D55" i="12" s="1"/>
  <c r="J245" i="10"/>
  <c r="J289" i="12" s="1"/>
  <c r="H245" i="10"/>
  <c r="H289" i="12" s="1"/>
  <c r="F245" i="10"/>
  <c r="F289" i="12" s="1"/>
  <c r="D245" i="10"/>
  <c r="D289" i="12" s="1"/>
  <c r="J231" i="10"/>
  <c r="J149" i="12" s="1"/>
  <c r="H231" i="10"/>
  <c r="H149" i="12" s="1"/>
  <c r="F231" i="10"/>
  <c r="F149" i="12" s="1"/>
  <c r="D231" i="10"/>
  <c r="D149" i="12" s="1"/>
  <c r="J230" i="10"/>
  <c r="J148" i="12" s="1"/>
  <c r="H230" i="10"/>
  <c r="H148" i="12" s="1"/>
  <c r="F230" i="10"/>
  <c r="F148" i="12" s="1"/>
  <c r="D230" i="10"/>
  <c r="D148" i="12" s="1"/>
  <c r="J219" i="10"/>
  <c r="J147" i="12" s="1"/>
  <c r="H219" i="10"/>
  <c r="H147" i="12" s="1"/>
  <c r="F219" i="10"/>
  <c r="F147" i="12" s="1"/>
  <c r="D219" i="10"/>
  <c r="D147" i="12" s="1"/>
  <c r="J218" i="10"/>
  <c r="J146" i="12" s="1"/>
  <c r="H218" i="10"/>
  <c r="H146" i="12" s="1"/>
  <c r="F218" i="10"/>
  <c r="F146" i="12" s="1"/>
  <c r="D218" i="10"/>
  <c r="D146" i="12" s="1"/>
  <c r="J217" i="10"/>
  <c r="J145" i="12" s="1"/>
  <c r="H217" i="10"/>
  <c r="H145" i="12" s="1"/>
  <c r="F217" i="10"/>
  <c r="F145" i="12" s="1"/>
  <c r="D217" i="10"/>
  <c r="D145" i="12" s="1"/>
  <c r="J216" i="10"/>
  <c r="J274" i="12" s="1"/>
  <c r="H216" i="10"/>
  <c r="H274" i="12" s="1"/>
  <c r="F216" i="10"/>
  <c r="F274" i="12" s="1"/>
  <c r="D216" i="10"/>
  <c r="D274" i="12" s="1"/>
  <c r="J215" i="10"/>
  <c r="J144" i="12" s="1"/>
  <c r="H215" i="10"/>
  <c r="H144" i="12" s="1"/>
  <c r="F215" i="10"/>
  <c r="F144" i="12" s="1"/>
  <c r="D215" i="10"/>
  <c r="D144" i="12" s="1"/>
  <c r="J214" i="10"/>
  <c r="J143" i="12" s="1"/>
  <c r="H214" i="10"/>
  <c r="H143" i="12" s="1"/>
  <c r="F214" i="10"/>
  <c r="F143" i="12" s="1"/>
  <c r="D214" i="10"/>
  <c r="D143" i="12" s="1"/>
  <c r="H198" i="10"/>
  <c r="H273" i="12" s="1"/>
  <c r="J201" i="10"/>
  <c r="J142" i="12" s="1"/>
  <c r="H201" i="10"/>
  <c r="H142" i="12" s="1"/>
  <c r="F201" i="10"/>
  <c r="F142" i="12" s="1"/>
  <c r="D201" i="10"/>
  <c r="D142" i="12" s="1"/>
  <c r="J200" i="10"/>
  <c r="J141" i="12" s="1"/>
  <c r="H200" i="10"/>
  <c r="H141" i="12" s="1"/>
  <c r="F200" i="10"/>
  <c r="F141" i="12" s="1"/>
  <c r="W15" i="8"/>
  <c r="D200" i="10"/>
  <c r="D141" i="12" s="1"/>
  <c r="J199" i="10"/>
  <c r="J140" i="12" s="1"/>
  <c r="H199" i="10"/>
  <c r="H140" i="12" s="1"/>
  <c r="F199" i="10"/>
  <c r="F140" i="12" s="1"/>
  <c r="D199" i="10"/>
  <c r="D140" i="12" s="1"/>
  <c r="L26" i="7"/>
  <c r="J198" i="10"/>
  <c r="J273" i="12" s="1"/>
  <c r="F198" i="10"/>
  <c r="F273" i="12" s="1"/>
  <c r="D198" i="10"/>
  <c r="D273" i="12" s="1"/>
  <c r="J197" i="10"/>
  <c r="J139" i="12" s="1"/>
  <c r="H197" i="10"/>
  <c r="H139" i="12" s="1"/>
  <c r="F197" i="10"/>
  <c r="F139" i="12" s="1"/>
  <c r="D197" i="10"/>
  <c r="D139" i="12" s="1"/>
  <c r="J196" i="10"/>
  <c r="J138" i="12" s="1"/>
  <c r="H196" i="10"/>
  <c r="H138" i="12" s="1"/>
  <c r="H150" s="1"/>
  <c r="F196" i="10"/>
  <c r="F138" i="12" s="1"/>
  <c r="D196" i="10"/>
  <c r="D138" i="12" s="1"/>
  <c r="D150" s="1"/>
  <c r="J184" i="10"/>
  <c r="J74" i="12" s="1"/>
  <c r="H184" i="10"/>
  <c r="H74" i="12" s="1"/>
  <c r="F184" i="10"/>
  <c r="F74" i="12" s="1"/>
  <c r="D184" i="10"/>
  <c r="D74" i="12" s="1"/>
  <c r="J183" i="10"/>
  <c r="J73" i="12" s="1"/>
  <c r="H183" i="10"/>
  <c r="H73" i="12" s="1"/>
  <c r="F183" i="10"/>
  <c r="F73" i="12" s="1"/>
  <c r="D183" i="10"/>
  <c r="D73" i="12" s="1"/>
  <c r="P111" l="1"/>
  <c r="N182"/>
  <c r="F129"/>
  <c r="J129"/>
  <c r="D182"/>
  <c r="H182"/>
  <c r="J182"/>
  <c r="F150"/>
  <c r="J150"/>
  <c r="D129"/>
  <c r="H129"/>
  <c r="P252"/>
  <c r="J168" i="10"/>
  <c r="J263" i="12" s="1"/>
  <c r="H168" i="10"/>
  <c r="H263" i="12" s="1"/>
  <c r="F168" i="10"/>
  <c r="F263" i="12" s="1"/>
  <c r="D168" i="10"/>
  <c r="D263" i="12" s="1"/>
  <c r="J167" i="10"/>
  <c r="J80" i="12" s="1"/>
  <c r="H167" i="10"/>
  <c r="H80" i="12" s="1"/>
  <c r="F167" i="10"/>
  <c r="F80" i="12" s="1"/>
  <c r="D167" i="10"/>
  <c r="D80" i="12" s="1"/>
  <c r="J166" i="10"/>
  <c r="J262" i="12" s="1"/>
  <c r="H166" i="10"/>
  <c r="H262" i="12" s="1"/>
  <c r="F166" i="10"/>
  <c r="F262" i="12" s="1"/>
  <c r="D166" i="10"/>
  <c r="D262" i="12" s="1"/>
  <c r="J165" i="10"/>
  <c r="J79" i="12" s="1"/>
  <c r="H165" i="10"/>
  <c r="H79" i="12" s="1"/>
  <c r="F165" i="10"/>
  <c r="F79" i="12" s="1"/>
  <c r="D165" i="10"/>
  <c r="D79" i="12" s="1"/>
  <c r="J164" i="10"/>
  <c r="J78" i="12" s="1"/>
  <c r="H164" i="10"/>
  <c r="H78" i="12" s="1"/>
  <c r="F164" i="10"/>
  <c r="F78" i="12" s="1"/>
  <c r="D164" i="10"/>
  <c r="D78" i="12" s="1"/>
  <c r="J152" i="10"/>
  <c r="J261" i="12" s="1"/>
  <c r="H152" i="10"/>
  <c r="H261" i="12" s="1"/>
  <c r="F152" i="10"/>
  <c r="F261" i="12" s="1"/>
  <c r="D152" i="10"/>
  <c r="D261" i="12" s="1"/>
  <c r="J151" i="10"/>
  <c r="J77" i="12" s="1"/>
  <c r="H151" i="10"/>
  <c r="H77" i="12" s="1"/>
  <c r="F151" i="10"/>
  <c r="F77" i="12" s="1"/>
  <c r="D151" i="10"/>
  <c r="D77" i="12" s="1"/>
  <c r="J150" i="10"/>
  <c r="J260" i="12" s="1"/>
  <c r="H150" i="10"/>
  <c r="H260" i="12" s="1"/>
  <c r="F150" i="10"/>
  <c r="F260" i="12" s="1"/>
  <c r="D150" i="10"/>
  <c r="D260" i="12" s="1"/>
  <c r="J149" i="10"/>
  <c r="J76" i="12" s="1"/>
  <c r="H149" i="10"/>
  <c r="H76" i="12" s="1"/>
  <c r="F149" i="10"/>
  <c r="F76" i="12" s="1"/>
  <c r="D149" i="10"/>
  <c r="D76" i="12" s="1"/>
  <c r="J148" i="10"/>
  <c r="J75" i="12" s="1"/>
  <c r="J81" s="1"/>
  <c r="H148" i="10"/>
  <c r="H75" i="12" s="1"/>
  <c r="H81" s="1"/>
  <c r="F148" i="10"/>
  <c r="F75" i="12" s="1"/>
  <c r="F81" s="1"/>
  <c r="D148" i="10"/>
  <c r="D75" i="12" s="1"/>
  <c r="D81" s="1"/>
  <c r="J131" i="10"/>
  <c r="J165" i="12" s="1"/>
  <c r="H131" i="10"/>
  <c r="H165" i="12" s="1"/>
  <c r="F131" i="10"/>
  <c r="F165" i="12" s="1"/>
  <c r="D131" i="10"/>
  <c r="D165" i="12" s="1"/>
  <c r="J130" i="10"/>
  <c r="J164" i="12" s="1"/>
  <c r="H130" i="10"/>
  <c r="H164" i="12" s="1"/>
  <c r="F130" i="10"/>
  <c r="F164" i="12" s="1"/>
  <c r="D130" i="10"/>
  <c r="D164" i="12" s="1"/>
  <c r="J129" i="10"/>
  <c r="J163" i="12" s="1"/>
  <c r="H129" i="10"/>
  <c r="H163" i="12" s="1"/>
  <c r="F129" i="10"/>
  <c r="F163" i="12" s="1"/>
  <c r="D129" i="10"/>
  <c r="D163" i="12" s="1"/>
  <c r="J128" i="10"/>
  <c r="J162" i="12" s="1"/>
  <c r="H128" i="10"/>
  <c r="H162" i="12" s="1"/>
  <c r="F128" i="10"/>
  <c r="D128"/>
  <c r="D162" i="12" s="1"/>
  <c r="J127" i="10"/>
  <c r="J161" i="12" s="1"/>
  <c r="H127" i="10"/>
  <c r="H161" i="12" s="1"/>
  <c r="F127" i="10"/>
  <c r="F161" i="12" s="1"/>
  <c r="D127" i="10"/>
  <c r="D161" i="12" s="1"/>
  <c r="J126" i="10"/>
  <c r="J160" i="12" s="1"/>
  <c r="H126" i="10"/>
  <c r="H160" i="12" s="1"/>
  <c r="F126" i="10"/>
  <c r="F160" i="12" s="1"/>
  <c r="D126" i="10"/>
  <c r="D160" i="12" s="1"/>
  <c r="J125" i="10"/>
  <c r="J159" i="12" s="1"/>
  <c r="J166" s="1"/>
  <c r="H125" i="10"/>
  <c r="H159" i="12" s="1"/>
  <c r="H166" s="1"/>
  <c r="F125" i="10"/>
  <c r="F159" i="12" s="1"/>
  <c r="D125" i="10"/>
  <c r="D159" i="12" s="1"/>
  <c r="D166" s="1"/>
  <c r="J124" i="10"/>
  <c r="J211" i="12" s="1"/>
  <c r="H124" i="10"/>
  <c r="H211" i="12" s="1"/>
  <c r="F124" i="10"/>
  <c r="F211" i="12" s="1"/>
  <c r="D124" i="10"/>
  <c r="D211" i="12" s="1"/>
  <c r="J123" i="10"/>
  <c r="J210" i="12" s="1"/>
  <c r="H123" i="10"/>
  <c r="H210" i="12" s="1"/>
  <c r="F123" i="10"/>
  <c r="F210" i="12" s="1"/>
  <c r="D123" i="10"/>
  <c r="D210" i="12" s="1"/>
  <c r="J107" i="10"/>
  <c r="J288" i="12" s="1"/>
  <c r="H107" i="10"/>
  <c r="H288" i="12" s="1"/>
  <c r="F107" i="10"/>
  <c r="F288" i="12" s="1"/>
  <c r="D107" i="10"/>
  <c r="D288" i="12" s="1"/>
  <c r="J106" i="10"/>
  <c r="J63" i="12" s="1"/>
  <c r="H106" i="10"/>
  <c r="H63" i="12" s="1"/>
  <c r="F106" i="10"/>
  <c r="F63" i="12" s="1"/>
  <c r="D106" i="10"/>
  <c r="D63" i="12" s="1"/>
  <c r="J105" i="10"/>
  <c r="J62" i="12" s="1"/>
  <c r="H105" i="10"/>
  <c r="H62" i="12" s="1"/>
  <c r="F105" i="10"/>
  <c r="F62" i="12" s="1"/>
  <c r="D105" i="10"/>
  <c r="D62" i="12" s="1"/>
  <c r="J104" i="10"/>
  <c r="J61" i="12" s="1"/>
  <c r="H104" i="10"/>
  <c r="H61" i="12" s="1"/>
  <c r="F104" i="10"/>
  <c r="F61" i="12" s="1"/>
  <c r="D104" i="10"/>
  <c r="D61" i="12" s="1"/>
  <c r="J103" i="10"/>
  <c r="J60" i="12" s="1"/>
  <c r="H103" i="10"/>
  <c r="H60" i="12" s="1"/>
  <c r="F103" i="10"/>
  <c r="F60" i="12" s="1"/>
  <c r="D103" i="10"/>
  <c r="D60" i="12" s="1"/>
  <c r="J102" i="10"/>
  <c r="J59" i="12" s="1"/>
  <c r="J64" s="1"/>
  <c r="H102" i="10"/>
  <c r="H59" i="12" s="1"/>
  <c r="H64" s="1"/>
  <c r="F102" i="10"/>
  <c r="F59" i="12" s="1"/>
  <c r="F64" s="1"/>
  <c r="D102" i="10"/>
  <c r="D59" i="12" s="1"/>
  <c r="D64" s="1"/>
  <c r="J101" i="10"/>
  <c r="J287" i="12" s="1"/>
  <c r="J290" s="1"/>
  <c r="H101" i="10"/>
  <c r="H287" i="12" s="1"/>
  <c r="H290" s="1"/>
  <c r="F101" i="10"/>
  <c r="F287" i="12" s="1"/>
  <c r="F290" s="1"/>
  <c r="D101" i="10"/>
  <c r="D287" i="12" s="1"/>
  <c r="D290" s="1"/>
  <c r="J84" i="10"/>
  <c r="H84"/>
  <c r="F84"/>
  <c r="D84"/>
  <c r="J83"/>
  <c r="H83"/>
  <c r="F83"/>
  <c r="D83"/>
  <c r="J82"/>
  <c r="H82"/>
  <c r="F82"/>
  <c r="D82"/>
  <c r="J81"/>
  <c r="J28" i="12" s="1"/>
  <c r="H81" i="10"/>
  <c r="H28" i="12" s="1"/>
  <c r="F81" i="10"/>
  <c r="F28" i="12" s="1"/>
  <c r="D81" i="10"/>
  <c r="D28" i="12" s="1"/>
  <c r="J80" i="10"/>
  <c r="J39" i="12" s="1"/>
  <c r="H80" i="10"/>
  <c r="H39" i="12" s="1"/>
  <c r="F80" i="10"/>
  <c r="F39" i="12" s="1"/>
  <c r="D80" i="10"/>
  <c r="D39" i="12" s="1"/>
  <c r="J79" i="10"/>
  <c r="J27" i="12" s="1"/>
  <c r="H79" i="10"/>
  <c r="H27" i="12" s="1"/>
  <c r="F79" i="10"/>
  <c r="F27" i="12" s="1"/>
  <c r="D79" i="10"/>
  <c r="D27" i="12" s="1"/>
  <c r="J78" i="10"/>
  <c r="J26" i="12" s="1"/>
  <c r="H78" i="10"/>
  <c r="H26" i="12" s="1"/>
  <c r="F78" i="10"/>
  <c r="F26" i="12" s="1"/>
  <c r="D78" i="10"/>
  <c r="D26" i="12" s="1"/>
  <c r="J77" i="10"/>
  <c r="H77"/>
  <c r="F77"/>
  <c r="D77"/>
  <c r="J76"/>
  <c r="H76"/>
  <c r="F76"/>
  <c r="D76"/>
  <c r="J60"/>
  <c r="H60"/>
  <c r="F60"/>
  <c r="D60"/>
  <c r="J59"/>
  <c r="H59"/>
  <c r="F59"/>
  <c r="D59"/>
  <c r="J58"/>
  <c r="H58"/>
  <c r="F58"/>
  <c r="D58"/>
  <c r="J57"/>
  <c r="J25" i="12" s="1"/>
  <c r="H57" i="10"/>
  <c r="H25" i="12" s="1"/>
  <c r="F57" i="10"/>
  <c r="F25" i="12" s="1"/>
  <c r="D57" i="10"/>
  <c r="D25" i="12" s="1"/>
  <c r="J56" i="10"/>
  <c r="J38" i="12" s="1"/>
  <c r="J45" s="1"/>
  <c r="H56" i="10"/>
  <c r="H38" i="12" s="1"/>
  <c r="H45" s="1"/>
  <c r="F56" i="10"/>
  <c r="F38" i="12" s="1"/>
  <c r="F45" s="1"/>
  <c r="D56" i="10"/>
  <c r="D38" i="12" s="1"/>
  <c r="D45" s="1"/>
  <c r="J55" i="10"/>
  <c r="J24" i="12" s="1"/>
  <c r="H55" i="10"/>
  <c r="H24" i="12" s="1"/>
  <c r="F55" i="10"/>
  <c r="F24" i="12" s="1"/>
  <c r="D55" i="10"/>
  <c r="D24" i="12" s="1"/>
  <c r="J54" i="10"/>
  <c r="J23" i="12" s="1"/>
  <c r="H54" i="10"/>
  <c r="H23" i="12" s="1"/>
  <c r="F54" i="10"/>
  <c r="F23" i="12" s="1"/>
  <c r="D54" i="10"/>
  <c r="D23" i="12" s="1"/>
  <c r="J53" i="10"/>
  <c r="H53"/>
  <c r="F53"/>
  <c r="D53"/>
  <c r="J52"/>
  <c r="H52"/>
  <c r="F52"/>
  <c r="D52"/>
  <c r="C57"/>
  <c r="C81" s="1"/>
  <c r="J33"/>
  <c r="J198" i="12" s="1"/>
  <c r="H33" i="10"/>
  <c r="H198" i="12" s="1"/>
  <c r="F33" i="10"/>
  <c r="F198" i="12" s="1"/>
  <c r="D33" i="10"/>
  <c r="D198" i="12" s="1"/>
  <c r="J11" i="10"/>
  <c r="J221" i="12" s="1"/>
  <c r="H11" i="10"/>
  <c r="H221" i="12" s="1"/>
  <c r="F11" i="10"/>
  <c r="F221" i="12" s="1"/>
  <c r="D11" i="10"/>
  <c r="D221" i="12" s="1"/>
  <c r="J34" i="10"/>
  <c r="J199" i="12" s="1"/>
  <c r="H34" i="10"/>
  <c r="H199" i="12" s="1"/>
  <c r="F34" i="10"/>
  <c r="F199" i="12" s="1"/>
  <c r="D34" i="10"/>
  <c r="D199" i="12" s="1"/>
  <c r="J32" i="10"/>
  <c r="J197" i="12" s="1"/>
  <c r="J200" s="1"/>
  <c r="H32" i="10"/>
  <c r="H197" i="12" s="1"/>
  <c r="H200" s="1"/>
  <c r="F32" i="10"/>
  <c r="F197" i="12" s="1"/>
  <c r="F200" s="1"/>
  <c r="D32" i="10"/>
  <c r="D197" i="12" s="1"/>
  <c r="D200" s="1"/>
  <c r="C34" i="10"/>
  <c r="C33"/>
  <c r="C32"/>
  <c r="B12" i="11"/>
  <c r="F12" s="1"/>
  <c r="B11"/>
  <c r="B10"/>
  <c r="H10" s="1"/>
  <c r="B9"/>
  <c r="B8"/>
  <c r="J8" s="1"/>
  <c r="B7"/>
  <c r="B6"/>
  <c r="J6" s="1"/>
  <c r="B5"/>
  <c r="B4"/>
  <c r="J13" i="10"/>
  <c r="J223" i="12" s="1"/>
  <c r="H13" i="10"/>
  <c r="H223" i="12" s="1"/>
  <c r="F13" i="10"/>
  <c r="F223" i="12" s="1"/>
  <c r="D13" i="10"/>
  <c r="D223" i="12" s="1"/>
  <c r="C13" i="10"/>
  <c r="J12"/>
  <c r="J222" i="12" s="1"/>
  <c r="H12" i="10"/>
  <c r="H222" i="12" s="1"/>
  <c r="F12" i="10"/>
  <c r="F222" i="12" s="1"/>
  <c r="D12" i="10"/>
  <c r="D222" i="12" s="1"/>
  <c r="C12" i="10"/>
  <c r="C11"/>
  <c r="J10"/>
  <c r="H10"/>
  <c r="F10"/>
  <c r="D10"/>
  <c r="C10"/>
  <c r="C53" s="1"/>
  <c r="J9"/>
  <c r="H9"/>
  <c r="F9"/>
  <c r="D9"/>
  <c r="C9"/>
  <c r="C52" s="1"/>
  <c r="H95" i="12"/>
  <c r="D95"/>
  <c r="J29"/>
  <c r="F29"/>
  <c r="G11"/>
  <c r="C12"/>
  <c r="H12" i="11"/>
  <c r="J11"/>
  <c r="H11"/>
  <c r="F11"/>
  <c r="D11"/>
  <c r="D10"/>
  <c r="H9"/>
  <c r="F9"/>
  <c r="D9"/>
  <c r="P8"/>
  <c r="J7"/>
  <c r="P6"/>
  <c r="E14"/>
  <c r="J5"/>
  <c r="G14"/>
  <c r="J490" i="10"/>
  <c r="N92" i="13" s="1"/>
  <c r="H490" i="10"/>
  <c r="L92" i="13" s="1"/>
  <c r="F490" i="10"/>
  <c r="J92" i="13" s="1"/>
  <c r="D490" i="10"/>
  <c r="H92" i="13" s="1"/>
  <c r="J478" i="10"/>
  <c r="N74" i="13" s="1"/>
  <c r="H478" i="10"/>
  <c r="L74" i="13" s="1"/>
  <c r="F478" i="10"/>
  <c r="J74" i="13" s="1"/>
  <c r="D478" i="10"/>
  <c r="H74" i="13" s="1"/>
  <c r="Q477" i="10"/>
  <c r="Q476"/>
  <c r="J465"/>
  <c r="N86" i="13" s="1"/>
  <c r="H465" i="10"/>
  <c r="L86" i="13" s="1"/>
  <c r="F465" i="10"/>
  <c r="J86" i="13" s="1"/>
  <c r="D465" i="10"/>
  <c r="H86" i="13" s="1"/>
  <c r="Q464" i="10"/>
  <c r="Q463"/>
  <c r="Q462"/>
  <c r="Q461"/>
  <c r="Q460"/>
  <c r="J451"/>
  <c r="N84" i="13" s="1"/>
  <c r="H451" i="10"/>
  <c r="L84" i="13" s="1"/>
  <c r="F451" i="10"/>
  <c r="J84" i="13" s="1"/>
  <c r="D451" i="10"/>
  <c r="H84" i="13" s="1"/>
  <c r="Q450" i="10"/>
  <c r="Q449"/>
  <c r="Q448"/>
  <c r="Q447"/>
  <c r="Q446"/>
  <c r="Q445"/>
  <c r="Q444"/>
  <c r="Q443"/>
  <c r="Q442"/>
  <c r="J432"/>
  <c r="N80" i="13" s="1"/>
  <c r="H432" i="10"/>
  <c r="L80" i="13" s="1"/>
  <c r="F432" i="10"/>
  <c r="J80" i="13" s="1"/>
  <c r="D432" i="10"/>
  <c r="H80" i="13" s="1"/>
  <c r="Q431" i="10"/>
  <c r="Q430"/>
  <c r="Q429"/>
  <c r="Q428"/>
  <c r="Q427"/>
  <c r="Q426"/>
  <c r="J416"/>
  <c r="N79" i="13" s="1"/>
  <c r="H416" i="10"/>
  <c r="L79" i="13" s="1"/>
  <c r="F416" i="10"/>
  <c r="J79" i="13" s="1"/>
  <c r="D416" i="10"/>
  <c r="H79" i="13" s="1"/>
  <c r="Q415" i="10"/>
  <c r="Q414"/>
  <c r="Q413"/>
  <c r="Q412"/>
  <c r="Q411"/>
  <c r="J401"/>
  <c r="N78" i="13" s="1"/>
  <c r="H401" i="10"/>
  <c r="L78" i="13" s="1"/>
  <c r="F401" i="10"/>
  <c r="J78" i="13" s="1"/>
  <c r="D401" i="10"/>
  <c r="H78" i="13" s="1"/>
  <c r="Q400" i="10"/>
  <c r="Q399"/>
  <c r="Q398"/>
  <c r="N388"/>
  <c r="R82" i="13" s="1"/>
  <c r="J388" i="10"/>
  <c r="N82" i="13" s="1"/>
  <c r="H388" i="10"/>
  <c r="L82" i="13" s="1"/>
  <c r="F388" i="10"/>
  <c r="J82" i="13" s="1"/>
  <c r="D388" i="10"/>
  <c r="H82" i="13" s="1"/>
  <c r="Q387" i="10"/>
  <c r="Q386"/>
  <c r="Q385"/>
  <c r="Q384"/>
  <c r="Q383"/>
  <c r="Q382"/>
  <c r="Q381"/>
  <c r="Q380"/>
  <c r="Q379"/>
  <c r="J368"/>
  <c r="N77" i="13" s="1"/>
  <c r="H368" i="10"/>
  <c r="L77" i="13" s="1"/>
  <c r="F368" i="10"/>
  <c r="J77" i="13" s="1"/>
  <c r="D368" i="10"/>
  <c r="H77" i="13" s="1"/>
  <c r="Q367" i="10"/>
  <c r="Q366"/>
  <c r="Q365"/>
  <c r="Q364"/>
  <c r="Q363"/>
  <c r="J351"/>
  <c r="N76" i="13" s="1"/>
  <c r="H351" i="10"/>
  <c r="L76" i="13" s="1"/>
  <c r="F351" i="10"/>
  <c r="J76" i="13" s="1"/>
  <c r="D351" i="10"/>
  <c r="H76" i="13" s="1"/>
  <c r="Q350" i="10"/>
  <c r="Q349"/>
  <c r="Q348"/>
  <c r="Q347"/>
  <c r="Q346"/>
  <c r="J336"/>
  <c r="N75" i="13" s="1"/>
  <c r="H336" i="10"/>
  <c r="L75" i="13" s="1"/>
  <c r="F336" i="10"/>
  <c r="J75" i="13" s="1"/>
  <c r="D336" i="10"/>
  <c r="H75" i="13" s="1"/>
  <c r="Q335" i="10"/>
  <c r="Q334"/>
  <c r="Q333"/>
  <c r="Q332"/>
  <c r="J320"/>
  <c r="N83" i="13" s="1"/>
  <c r="H320" i="10"/>
  <c r="L83" i="13" s="1"/>
  <c r="F320" i="10"/>
  <c r="J83" i="13" s="1"/>
  <c r="D320" i="10"/>
  <c r="H83" i="13" s="1"/>
  <c r="Q319" i="10"/>
  <c r="Q318"/>
  <c r="J308"/>
  <c r="N85" i="13" s="1"/>
  <c r="H308" i="10"/>
  <c r="L85" i="13" s="1"/>
  <c r="F308" i="10"/>
  <c r="J85" i="13" s="1"/>
  <c r="D308" i="10"/>
  <c r="H85" i="13" s="1"/>
  <c r="Q307" i="10"/>
  <c r="Q306"/>
  <c r="Q305"/>
  <c r="Q304"/>
  <c r="Q303"/>
  <c r="Q302"/>
  <c r="Q301"/>
  <c r="J290"/>
  <c r="N73" i="13" s="1"/>
  <c r="H290" i="10"/>
  <c r="L73" i="13" s="1"/>
  <c r="F290" i="10"/>
  <c r="J73" i="13" s="1"/>
  <c r="D290" i="10"/>
  <c r="H73" i="13" s="1"/>
  <c r="Q289" i="10"/>
  <c r="J277"/>
  <c r="N91" i="13" s="1"/>
  <c r="H277" i="10"/>
  <c r="L91" i="13" s="1"/>
  <c r="F277" i="10"/>
  <c r="J91" i="13" s="1"/>
  <c r="D277" i="10"/>
  <c r="H91" i="13" s="1"/>
  <c r="Q276" i="10"/>
  <c r="Q275"/>
  <c r="J262"/>
  <c r="N90" i="13" s="1"/>
  <c r="H262" i="10"/>
  <c r="L90" i="13" s="1"/>
  <c r="F262" i="10"/>
  <c r="J90" i="13" s="1"/>
  <c r="D262" i="10"/>
  <c r="H90" i="13" s="1"/>
  <c r="Q261" i="10"/>
  <c r="J250"/>
  <c r="N87" i="13" s="1"/>
  <c r="H250" i="10"/>
  <c r="L87" i="13" s="1"/>
  <c r="F250" i="10"/>
  <c r="J87" i="13" s="1"/>
  <c r="D250" i="10"/>
  <c r="H87" i="13" s="1"/>
  <c r="Q249" i="10"/>
  <c r="Q248"/>
  <c r="Q247"/>
  <c r="Q246"/>
  <c r="Q245"/>
  <c r="J232"/>
  <c r="N88" i="13" s="1"/>
  <c r="H232" i="10"/>
  <c r="L88" i="13" s="1"/>
  <c r="F232" i="10"/>
  <c r="J88" i="13" s="1"/>
  <c r="D232" i="10"/>
  <c r="H88" i="13" s="1"/>
  <c r="Q231" i="10"/>
  <c r="Q230"/>
  <c r="J220"/>
  <c r="N72" i="13" s="1"/>
  <c r="H220" i="10"/>
  <c r="L72" i="13" s="1"/>
  <c r="F220" i="10"/>
  <c r="J72" i="13" s="1"/>
  <c r="D220" i="10"/>
  <c r="H72" i="13" s="1"/>
  <c r="Q219" i="10"/>
  <c r="Q218"/>
  <c r="Q217"/>
  <c r="Q216"/>
  <c r="Q215"/>
  <c r="Q214"/>
  <c r="J202"/>
  <c r="N71" i="13" s="1"/>
  <c r="H202" i="10"/>
  <c r="L71" i="13" s="1"/>
  <c r="F202" i="10"/>
  <c r="J71" i="13" s="1"/>
  <c r="D202" i="10"/>
  <c r="H71" i="13" s="1"/>
  <c r="Q201" i="10"/>
  <c r="Q200"/>
  <c r="Q199"/>
  <c r="Q198"/>
  <c r="Q197"/>
  <c r="Q196"/>
  <c r="J185"/>
  <c r="N70" i="13" s="1"/>
  <c r="H185" i="10"/>
  <c r="L70" i="13" s="1"/>
  <c r="F185" i="10"/>
  <c r="J70" i="13" s="1"/>
  <c r="D185" i="10"/>
  <c r="H70" i="13" s="1"/>
  <c r="Q184" i="10"/>
  <c r="Q183"/>
  <c r="Q182"/>
  <c r="Q181"/>
  <c r="J169"/>
  <c r="N69" i="13" s="1"/>
  <c r="H169" i="10"/>
  <c r="L69" i="13" s="1"/>
  <c r="F169" i="10"/>
  <c r="J69" i="13" s="1"/>
  <c r="D169" i="10"/>
  <c r="H69" i="13" s="1"/>
  <c r="Q168" i="10"/>
  <c r="Q167"/>
  <c r="Q166"/>
  <c r="Q165"/>
  <c r="Q164"/>
  <c r="J153"/>
  <c r="N68" i="13" s="1"/>
  <c r="H153" i="10"/>
  <c r="L68" i="13" s="1"/>
  <c r="F153" i="10"/>
  <c r="J68" i="13" s="1"/>
  <c r="D153" i="10"/>
  <c r="H68" i="13" s="1"/>
  <c r="Q152" i="10"/>
  <c r="Q151"/>
  <c r="Q150"/>
  <c r="Q149"/>
  <c r="Q148"/>
  <c r="J132"/>
  <c r="N67" i="13" s="1"/>
  <c r="H132" i="10"/>
  <c r="L67" i="13" s="1"/>
  <c r="D132" i="10"/>
  <c r="H67" i="13" s="1"/>
  <c r="Q131" i="10"/>
  <c r="Q130"/>
  <c r="Q129"/>
  <c r="Q128"/>
  <c r="Q127"/>
  <c r="Q126"/>
  <c r="Q125"/>
  <c r="Q124"/>
  <c r="Q123"/>
  <c r="J108"/>
  <c r="N66" i="13" s="1"/>
  <c r="H108" i="10"/>
  <c r="L66" i="13" s="1"/>
  <c r="F108" i="10"/>
  <c r="J66" i="13" s="1"/>
  <c r="D108" i="10"/>
  <c r="H66" i="13" s="1"/>
  <c r="Q107" i="10"/>
  <c r="Q106"/>
  <c r="Q105"/>
  <c r="Q104"/>
  <c r="Q103"/>
  <c r="Q102"/>
  <c r="Q101"/>
  <c r="J85"/>
  <c r="N65" i="13" s="1"/>
  <c r="H85" i="10"/>
  <c r="L65" i="13" s="1"/>
  <c r="F85" i="10"/>
  <c r="J65" i="13" s="1"/>
  <c r="D85" i="10"/>
  <c r="H65" i="13" s="1"/>
  <c r="Q84" i="10"/>
  <c r="Q83"/>
  <c r="Q82"/>
  <c r="Q81"/>
  <c r="K81"/>
  <c r="K28" i="12" s="1"/>
  <c r="I81" i="10"/>
  <c r="G81"/>
  <c r="G28" i="12" s="1"/>
  <c r="E81" i="10"/>
  <c r="E28" i="12" s="1"/>
  <c r="Q80" i="10"/>
  <c r="Q79"/>
  <c r="Q78"/>
  <c r="Q77"/>
  <c r="Q76"/>
  <c r="J61"/>
  <c r="N64" i="13" s="1"/>
  <c r="H61" i="10"/>
  <c r="L64" i="13" s="1"/>
  <c r="F61" i="10"/>
  <c r="J64" i="13" s="1"/>
  <c r="D61" i="10"/>
  <c r="H64" i="13" s="1"/>
  <c r="Q60" i="10"/>
  <c r="Q59"/>
  <c r="Q58"/>
  <c r="Q57"/>
  <c r="K57"/>
  <c r="K25" i="12" s="1"/>
  <c r="I57" i="10"/>
  <c r="I25" i="12" s="1"/>
  <c r="G57" i="10"/>
  <c r="G25" i="12" s="1"/>
  <c r="E57" i="10"/>
  <c r="E25" i="12" s="1"/>
  <c r="Q56" i="10"/>
  <c r="Q55"/>
  <c r="Q54"/>
  <c r="Q53"/>
  <c r="K53"/>
  <c r="I53"/>
  <c r="Q52"/>
  <c r="K52"/>
  <c r="I52"/>
  <c r="J35"/>
  <c r="N89" i="13" s="1"/>
  <c r="H35" i="10"/>
  <c r="L89" i="13" s="1"/>
  <c r="F35" i="10"/>
  <c r="J89" i="13" s="1"/>
  <c r="D35" i="10"/>
  <c r="H89" i="13" s="1"/>
  <c r="C35" i="10"/>
  <c r="G89" i="13" s="1"/>
  <c r="Q34" i="10"/>
  <c r="K34"/>
  <c r="K199" i="12" s="1"/>
  <c r="I34" i="10"/>
  <c r="I199" i="12" s="1"/>
  <c r="L199" s="1"/>
  <c r="G34" i="10"/>
  <c r="G199" i="12" s="1"/>
  <c r="E34" i="10"/>
  <c r="E199" i="12" s="1"/>
  <c r="Q33" i="10"/>
  <c r="K33"/>
  <c r="K198" i="12" s="1"/>
  <c r="I33" i="10"/>
  <c r="I198" i="12" s="1"/>
  <c r="G33" i="10"/>
  <c r="G198" i="12" s="1"/>
  <c r="M198" s="1"/>
  <c r="E33" i="10"/>
  <c r="E198" i="12" s="1"/>
  <c r="Q32" i="10"/>
  <c r="K32"/>
  <c r="K197" i="12" s="1"/>
  <c r="I32" i="10"/>
  <c r="I197" i="12" s="1"/>
  <c r="G32" i="10"/>
  <c r="G197" i="12" s="1"/>
  <c r="E32" i="10"/>
  <c r="E197" i="12" s="1"/>
  <c r="J14" i="10"/>
  <c r="N81" i="13" s="1"/>
  <c r="H14" i="10"/>
  <c r="L81" i="13" s="1"/>
  <c r="F14" i="10"/>
  <c r="J81" i="13" s="1"/>
  <c r="D14" i="10"/>
  <c r="H81" i="13" s="1"/>
  <c r="Q13" i="10"/>
  <c r="I13"/>
  <c r="I223" i="12" s="1"/>
  <c r="E13" i="10"/>
  <c r="E223" i="12" s="1"/>
  <c r="Q12" i="10"/>
  <c r="K12"/>
  <c r="K222" i="12" s="1"/>
  <c r="I12" i="10"/>
  <c r="I222" i="12" s="1"/>
  <c r="G12" i="10"/>
  <c r="G222" i="12" s="1"/>
  <c r="E12" i="10"/>
  <c r="E222" i="12" s="1"/>
  <c r="Q11" i="10"/>
  <c r="K11"/>
  <c r="K221" i="12" s="1"/>
  <c r="I11" i="10"/>
  <c r="I221" i="12" s="1"/>
  <c r="G11" i="10"/>
  <c r="G221" i="12" s="1"/>
  <c r="E11" i="10"/>
  <c r="E221" i="12" s="1"/>
  <c r="Q10" i="10"/>
  <c r="K10"/>
  <c r="I10"/>
  <c r="G10"/>
  <c r="E10"/>
  <c r="Q9"/>
  <c r="K9"/>
  <c r="I9"/>
  <c r="G9"/>
  <c r="E9"/>
  <c r="T19" i="9"/>
  <c r="S19"/>
  <c r="R19"/>
  <c r="Q19"/>
  <c r="P19"/>
  <c r="O19"/>
  <c r="N19"/>
  <c r="M19"/>
  <c r="L19"/>
  <c r="K19"/>
  <c r="J19"/>
  <c r="I19"/>
  <c r="H19"/>
  <c r="G19"/>
  <c r="F19"/>
  <c r="E19"/>
  <c r="C19"/>
  <c r="D19"/>
  <c r="T17"/>
  <c r="S17"/>
  <c r="R17"/>
  <c r="Q17"/>
  <c r="P17"/>
  <c r="O17"/>
  <c r="N17"/>
  <c r="M17"/>
  <c r="L17"/>
  <c r="K17"/>
  <c r="J17"/>
  <c r="I17"/>
  <c r="H17"/>
  <c r="G17"/>
  <c r="F17"/>
  <c r="E17"/>
  <c r="C17"/>
  <c r="T15"/>
  <c r="S15"/>
  <c r="R15"/>
  <c r="Q15"/>
  <c r="P15"/>
  <c r="O15"/>
  <c r="N15"/>
  <c r="M15"/>
  <c r="L15"/>
  <c r="K15"/>
  <c r="J15"/>
  <c r="I15"/>
  <c r="H15"/>
  <c r="G15"/>
  <c r="F15"/>
  <c r="E15"/>
  <c r="C15"/>
  <c r="T13"/>
  <c r="S13"/>
  <c r="R13"/>
  <c r="Q13"/>
  <c r="P13"/>
  <c r="O13"/>
  <c r="N13"/>
  <c r="M13"/>
  <c r="L13"/>
  <c r="K13"/>
  <c r="J13"/>
  <c r="I13"/>
  <c r="H13"/>
  <c r="G13"/>
  <c r="F13"/>
  <c r="E13"/>
  <c r="C13"/>
  <c r="W11"/>
  <c r="X11" s="1"/>
  <c r="W10"/>
  <c r="X10" s="1"/>
  <c r="W9"/>
  <c r="X9" s="1"/>
  <c r="W8"/>
  <c r="X8" s="1"/>
  <c r="W7"/>
  <c r="X7" s="1"/>
  <c r="W6"/>
  <c r="X6" s="1"/>
  <c r="P290" i="12" l="1"/>
  <c r="P150"/>
  <c r="P182"/>
  <c r="P200"/>
  <c r="P64"/>
  <c r="P81"/>
  <c r="L198"/>
  <c r="M199"/>
  <c r="C55" i="10"/>
  <c r="C222" i="12"/>
  <c r="C59" i="10"/>
  <c r="C198" i="12"/>
  <c r="F132" i="10"/>
  <c r="J67" i="13" s="1"/>
  <c r="F162" i="12"/>
  <c r="F166" s="1"/>
  <c r="L81" i="10"/>
  <c r="I28" i="12"/>
  <c r="C54" i="10"/>
  <c r="C221" i="12"/>
  <c r="C56" i="10"/>
  <c r="C38" i="12" s="1"/>
  <c r="C223"/>
  <c r="C58" i="10"/>
  <c r="C197" i="12"/>
  <c r="C60" i="10"/>
  <c r="C199" i="12"/>
  <c r="P129"/>
  <c r="K11" i="11"/>
  <c r="S11" s="1"/>
  <c r="D12"/>
  <c r="D212" i="12"/>
  <c r="H212"/>
  <c r="D225"/>
  <c r="H225"/>
  <c r="Q416" i="10"/>
  <c r="Q478"/>
  <c r="Q465"/>
  <c r="M10"/>
  <c r="Q320"/>
  <c r="E52"/>
  <c r="C76"/>
  <c r="G52"/>
  <c r="G53"/>
  <c r="C77"/>
  <c r="E53"/>
  <c r="C79"/>
  <c r="G55"/>
  <c r="G24" i="12" s="1"/>
  <c r="E55" i="10"/>
  <c r="E24" i="12" s="1"/>
  <c r="C104" i="10"/>
  <c r="C61" i="12" s="1"/>
  <c r="C128" i="10"/>
  <c r="C162" i="12" s="1"/>
  <c r="Q490" i="10"/>
  <c r="Q451"/>
  <c r="Q432"/>
  <c r="Q401"/>
  <c r="C80"/>
  <c r="C39" i="12" s="1"/>
  <c r="E56" i="10"/>
  <c r="E38" i="12" s="1"/>
  <c r="I56" i="10"/>
  <c r="I38" i="12" s="1"/>
  <c r="G56" i="10"/>
  <c r="G38" i="12" s="1"/>
  <c r="K56" i="10"/>
  <c r="K38" i="12" s="1"/>
  <c r="Q388" i="10"/>
  <c r="Q368"/>
  <c r="Q351"/>
  <c r="Q336"/>
  <c r="Q308"/>
  <c r="Q290"/>
  <c r="Q277"/>
  <c r="Q262"/>
  <c r="E54"/>
  <c r="E23" i="12" s="1"/>
  <c r="C78" i="10"/>
  <c r="K54"/>
  <c r="K23" i="12" s="1"/>
  <c r="I54" i="10"/>
  <c r="I23" i="12" s="1"/>
  <c r="C61" i="10"/>
  <c r="G64" i="13" s="1"/>
  <c r="G54" i="10"/>
  <c r="G23" i="12" s="1"/>
  <c r="Q250" i="10"/>
  <c r="Q232"/>
  <c r="Q220"/>
  <c r="Q202"/>
  <c r="Q185"/>
  <c r="M12"/>
  <c r="I14" i="11"/>
  <c r="P5"/>
  <c r="P7"/>
  <c r="I7" i="12"/>
  <c r="E8"/>
  <c r="I8"/>
  <c r="I9"/>
  <c r="E10"/>
  <c r="I10"/>
  <c r="D29"/>
  <c r="H29"/>
  <c r="L28"/>
  <c r="P45"/>
  <c r="C14" i="11"/>
  <c r="P4"/>
  <c r="G6" i="12"/>
  <c r="K6"/>
  <c r="G8"/>
  <c r="K8"/>
  <c r="G10"/>
  <c r="K10"/>
  <c r="L10" s="1"/>
  <c r="R10" s="1"/>
  <c r="F95"/>
  <c r="J95"/>
  <c r="F212"/>
  <c r="J212"/>
  <c r="F225"/>
  <c r="J225"/>
  <c r="D238"/>
  <c r="H238"/>
  <c r="D264"/>
  <c r="M33" i="10"/>
  <c r="Q169"/>
  <c r="Q85"/>
  <c r="M57"/>
  <c r="M52"/>
  <c r="L53"/>
  <c r="M54"/>
  <c r="K61"/>
  <c r="O64" i="13" s="1"/>
  <c r="L52" i="10"/>
  <c r="M53"/>
  <c r="L56"/>
  <c r="E61"/>
  <c r="I64" i="13" s="1"/>
  <c r="M11" i="10"/>
  <c r="C14"/>
  <c r="M34"/>
  <c r="M32"/>
  <c r="D13" i="9"/>
  <c r="D15"/>
  <c r="D17"/>
  <c r="J12" i="11"/>
  <c r="K12" s="1"/>
  <c r="S12" s="1"/>
  <c r="L34" i="10"/>
  <c r="L33"/>
  <c r="L32"/>
  <c r="E35"/>
  <c r="I89" i="13" s="1"/>
  <c r="I35" i="10"/>
  <c r="M89" i="13" s="1"/>
  <c r="G35" i="10"/>
  <c r="K89" i="13" s="1"/>
  <c r="K35" i="10"/>
  <c r="O89" i="13" s="1"/>
  <c r="F10" i="11"/>
  <c r="J10"/>
  <c r="K10" s="1"/>
  <c r="S10" s="1"/>
  <c r="J9"/>
  <c r="K9" s="1"/>
  <c r="S9" s="1"/>
  <c r="B13"/>
  <c r="G13" i="10"/>
  <c r="G223" i="12" s="1"/>
  <c r="K13" i="10"/>
  <c r="L12"/>
  <c r="L11"/>
  <c r="L10"/>
  <c r="L9"/>
  <c r="Q14"/>
  <c r="M9"/>
  <c r="E6" i="12"/>
  <c r="D12"/>
  <c r="H12"/>
  <c r="I12" s="1"/>
  <c r="I6"/>
  <c r="M28"/>
  <c r="M6"/>
  <c r="S6" s="1"/>
  <c r="G7"/>
  <c r="K7"/>
  <c r="L7" s="1"/>
  <c r="R7" s="1"/>
  <c r="E9"/>
  <c r="G9"/>
  <c r="K9"/>
  <c r="E11"/>
  <c r="I11"/>
  <c r="K11"/>
  <c r="F12"/>
  <c r="G12" s="1"/>
  <c r="J12"/>
  <c r="K12" s="1"/>
  <c r="L25"/>
  <c r="C29"/>
  <c r="E7"/>
  <c r="F238"/>
  <c r="J238"/>
  <c r="L197"/>
  <c r="L222"/>
  <c r="F264"/>
  <c r="H264"/>
  <c r="J264"/>
  <c r="F278"/>
  <c r="J278"/>
  <c r="D278"/>
  <c r="H278"/>
  <c r="L9" i="11"/>
  <c r="T9" s="1"/>
  <c r="L11"/>
  <c r="T11" s="1"/>
  <c r="L10"/>
  <c r="T10" s="1"/>
  <c r="D4"/>
  <c r="F4"/>
  <c r="H4"/>
  <c r="J4"/>
  <c r="D5"/>
  <c r="F5"/>
  <c r="H5"/>
  <c r="K5" s="1"/>
  <c r="S5" s="1"/>
  <c r="D6"/>
  <c r="F6"/>
  <c r="H6"/>
  <c r="K6" s="1"/>
  <c r="S6" s="1"/>
  <c r="D7"/>
  <c r="F7"/>
  <c r="H7"/>
  <c r="K7" s="1"/>
  <c r="S7" s="1"/>
  <c r="D8"/>
  <c r="F8"/>
  <c r="H8"/>
  <c r="K8" s="1"/>
  <c r="S8" s="1"/>
  <c r="P9"/>
  <c r="P10"/>
  <c r="P11"/>
  <c r="P12"/>
  <c r="C13"/>
  <c r="E13"/>
  <c r="G13"/>
  <c r="I13"/>
  <c r="I14" i="10"/>
  <c r="M81" i="13" s="1"/>
  <c r="Q35" i="10"/>
  <c r="Q108"/>
  <c r="L57"/>
  <c r="Q61"/>
  <c r="M81"/>
  <c r="Q153"/>
  <c r="X12" i="9"/>
  <c r="G29" i="12" l="1"/>
  <c r="P298"/>
  <c r="L8"/>
  <c r="R8" s="1"/>
  <c r="L23"/>
  <c r="P166"/>
  <c r="P308"/>
  <c r="L13" i="10"/>
  <c r="K223" i="12"/>
  <c r="P89" i="13"/>
  <c r="P264" i="12"/>
  <c r="P238"/>
  <c r="M35" i="10"/>
  <c r="C26" i="13" s="1"/>
  <c r="P278" i="12"/>
  <c r="Q89" i="13"/>
  <c r="G14" i="10"/>
  <c r="K81" i="13" s="1"/>
  <c r="G81"/>
  <c r="I61" i="10"/>
  <c r="M64" i="13" s="1"/>
  <c r="P64" s="1"/>
  <c r="L54" i="10"/>
  <c r="G61"/>
  <c r="K64" i="13" s="1"/>
  <c r="Q64" s="1"/>
  <c r="Q132" i="10"/>
  <c r="P225" i="12"/>
  <c r="C84" i="10"/>
  <c r="I60"/>
  <c r="E60"/>
  <c r="K60"/>
  <c r="G60"/>
  <c r="C82"/>
  <c r="I58"/>
  <c r="E58"/>
  <c r="K58"/>
  <c r="G58"/>
  <c r="M58" s="1"/>
  <c r="C83"/>
  <c r="K59"/>
  <c r="G59"/>
  <c r="M59" s="1"/>
  <c r="I59"/>
  <c r="L59" s="1"/>
  <c r="E59"/>
  <c r="K55"/>
  <c r="K24" i="12" s="1"/>
  <c r="I55" i="10"/>
  <c r="P14" i="11"/>
  <c r="L12"/>
  <c r="T12" s="1"/>
  <c r="P212" i="12"/>
  <c r="L223"/>
  <c r="P95"/>
  <c r="L9"/>
  <c r="R9" s="1"/>
  <c r="E12"/>
  <c r="P12"/>
  <c r="M8"/>
  <c r="S8" s="1"/>
  <c r="M10"/>
  <c r="S10" s="1"/>
  <c r="L6"/>
  <c r="R6" s="1"/>
  <c r="M56" i="10"/>
  <c r="C384"/>
  <c r="C306"/>
  <c r="C43" i="12" s="1"/>
  <c r="C248" i="10"/>
  <c r="C57" i="12" s="1"/>
  <c r="C165" i="10"/>
  <c r="C79" i="12" s="1"/>
  <c r="C149" i="10"/>
  <c r="C76" i="12" s="1"/>
  <c r="C216" i="10"/>
  <c r="C274" i="12" s="1"/>
  <c r="I128" i="10"/>
  <c r="I162" i="12" s="1"/>
  <c r="E128" i="10"/>
  <c r="E162" i="12" s="1"/>
  <c r="K128" i="10"/>
  <c r="K162" i="12" s="1"/>
  <c r="G128" i="10"/>
  <c r="G162" i="12" s="1"/>
  <c r="C126" i="10"/>
  <c r="C160" i="12" s="1"/>
  <c r="C102" i="10"/>
  <c r="C59" i="12" s="1"/>
  <c r="K79" i="10"/>
  <c r="K27" i="12" s="1"/>
  <c r="G79" i="10"/>
  <c r="G27" i="12" s="1"/>
  <c r="E79" i="10"/>
  <c r="E27" i="12" s="1"/>
  <c r="I79" i="10"/>
  <c r="I27" i="12" s="1"/>
  <c r="C124" i="10"/>
  <c r="K77"/>
  <c r="G77"/>
  <c r="I77"/>
  <c r="E77"/>
  <c r="C123"/>
  <c r="I76"/>
  <c r="E76"/>
  <c r="K76"/>
  <c r="G76"/>
  <c r="I104"/>
  <c r="I61" i="12" s="1"/>
  <c r="E104" i="10"/>
  <c r="E61" i="12" s="1"/>
  <c r="K104" i="10"/>
  <c r="K61" i="12" s="1"/>
  <c r="G104" i="10"/>
  <c r="G61" i="12" s="1"/>
  <c r="E14" i="10"/>
  <c r="I81" i="13" s="1"/>
  <c r="C127" i="10"/>
  <c r="C161" i="12" s="1"/>
  <c r="C103" i="10"/>
  <c r="C60" i="12" s="1"/>
  <c r="K80" i="10"/>
  <c r="K39" i="12" s="1"/>
  <c r="I80" i="10"/>
  <c r="E80"/>
  <c r="E39" i="12" s="1"/>
  <c r="G80" i="10"/>
  <c r="K14"/>
  <c r="H13" i="11"/>
  <c r="D13"/>
  <c r="C125" i="10"/>
  <c r="C159" i="12" s="1"/>
  <c r="G78" i="10"/>
  <c r="G26" i="12" s="1"/>
  <c r="C101" i="10"/>
  <c r="C287" i="12" s="1"/>
  <c r="I78" i="10"/>
  <c r="I26" i="12" s="1"/>
  <c r="E78" i="10"/>
  <c r="E26" i="12" s="1"/>
  <c r="C85" i="10"/>
  <c r="G65" i="13" s="1"/>
  <c r="K78" i="10"/>
  <c r="K26" i="12" s="1"/>
  <c r="L7" i="11"/>
  <c r="T7" s="1"/>
  <c r="M197" i="12"/>
  <c r="L221"/>
  <c r="L38"/>
  <c r="M25"/>
  <c r="M23"/>
  <c r="M12"/>
  <c r="L11"/>
  <c r="R11" s="1"/>
  <c r="M7"/>
  <c r="S7" s="1"/>
  <c r="K29"/>
  <c r="M223"/>
  <c r="L61" i="10"/>
  <c r="B4" i="13" s="1"/>
  <c r="M61" i="10"/>
  <c r="C4" i="13" s="1"/>
  <c r="L35" i="10"/>
  <c r="B26" i="13" s="1"/>
  <c r="J13" i="11"/>
  <c r="F13"/>
  <c r="L5"/>
  <c r="T5" s="1"/>
  <c r="M13" i="10"/>
  <c r="M14"/>
  <c r="C28" i="13" s="1"/>
  <c r="M222" i="12"/>
  <c r="M221"/>
  <c r="M38"/>
  <c r="M9"/>
  <c r="S9" s="1"/>
  <c r="I29"/>
  <c r="M11"/>
  <c r="S11" s="1"/>
  <c r="L12"/>
  <c r="E29"/>
  <c r="P13" i="11"/>
  <c r="L8"/>
  <c r="T8" s="1"/>
  <c r="L6"/>
  <c r="T6" s="1"/>
  <c r="K4"/>
  <c r="S4" s="1"/>
  <c r="L4"/>
  <c r="T4" s="1"/>
  <c r="W14" i="8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B37" i="13" l="1"/>
  <c r="R318" i="12"/>
  <c r="C37" i="13"/>
  <c r="S318" i="12"/>
  <c r="L29"/>
  <c r="L26"/>
  <c r="M61"/>
  <c r="L27"/>
  <c r="M27"/>
  <c r="M162"/>
  <c r="M26"/>
  <c r="L14" i="10"/>
  <c r="B28" i="13" s="1"/>
  <c r="O81"/>
  <c r="P81" s="1"/>
  <c r="C181" i="10"/>
  <c r="C210" i="12"/>
  <c r="L77" i="10"/>
  <c r="I24" i="12"/>
  <c r="L55" i="10"/>
  <c r="M55"/>
  <c r="I83"/>
  <c r="E83"/>
  <c r="K83"/>
  <c r="G83"/>
  <c r="C106"/>
  <c r="C130"/>
  <c r="K82"/>
  <c r="G82"/>
  <c r="I82"/>
  <c r="L82" s="1"/>
  <c r="E82"/>
  <c r="C129"/>
  <c r="C105"/>
  <c r="L60"/>
  <c r="M80"/>
  <c r="G39" i="12"/>
  <c r="L80" i="10"/>
  <c r="I39" i="12"/>
  <c r="L39" s="1"/>
  <c r="L61"/>
  <c r="M77" i="10"/>
  <c r="C182"/>
  <c r="C211" i="12"/>
  <c r="L162"/>
  <c r="L58" i="10"/>
  <c r="M60"/>
  <c r="K84"/>
  <c r="G84"/>
  <c r="I84"/>
  <c r="L84" s="1"/>
  <c r="E84"/>
  <c r="C131"/>
  <c r="C107"/>
  <c r="Q81" i="13"/>
  <c r="K13" i="11"/>
  <c r="M104" i="10"/>
  <c r="M76"/>
  <c r="C379"/>
  <c r="C301"/>
  <c r="I123"/>
  <c r="I210" i="12" s="1"/>
  <c r="E123" i="10"/>
  <c r="E210" i="12" s="1"/>
  <c r="K123" i="10"/>
  <c r="K210" i="12" s="1"/>
  <c r="G123" i="10"/>
  <c r="G210" i="12" s="1"/>
  <c r="L79" i="10"/>
  <c r="M79"/>
  <c r="I102"/>
  <c r="I59" i="12" s="1"/>
  <c r="E102" i="10"/>
  <c r="E59" i="12" s="1"/>
  <c r="K102" i="10"/>
  <c r="K59" i="12" s="1"/>
  <c r="G102" i="10"/>
  <c r="G59" i="12" s="1"/>
  <c r="M128" i="10"/>
  <c r="C347"/>
  <c r="C106" i="12" s="1"/>
  <c r="C365" i="10"/>
  <c r="C124" i="12" s="1"/>
  <c r="K216" i="10"/>
  <c r="K274" i="12" s="1"/>
  <c r="G216" i="10"/>
  <c r="G274" i="12" s="1"/>
  <c r="E216" i="10"/>
  <c r="E274" i="12" s="1"/>
  <c r="I216" i="10"/>
  <c r="I274" i="12" s="1"/>
  <c r="L274" s="1"/>
  <c r="C198" i="10"/>
  <c r="C273" i="12" s="1"/>
  <c r="I165" i="10"/>
  <c r="I79" i="12" s="1"/>
  <c r="E165" i="10"/>
  <c r="E79" i="12" s="1"/>
  <c r="K165" i="10"/>
  <c r="K79" i="12" s="1"/>
  <c r="G165" i="10"/>
  <c r="G79" i="12" s="1"/>
  <c r="K306" i="10"/>
  <c r="K43" i="12" s="1"/>
  <c r="G306" i="10"/>
  <c r="G43" i="12" s="1"/>
  <c r="I306" i="10"/>
  <c r="E306"/>
  <c r="E43" i="12" s="1"/>
  <c r="L104" i="10"/>
  <c r="L76"/>
  <c r="C380"/>
  <c r="C302"/>
  <c r="K124"/>
  <c r="K211" i="12" s="1"/>
  <c r="G124" i="10"/>
  <c r="G211" i="12" s="1"/>
  <c r="I124" i="10"/>
  <c r="E124"/>
  <c r="E211" i="12" s="1"/>
  <c r="C214" i="10"/>
  <c r="C143" i="12" s="1"/>
  <c r="C382" i="10"/>
  <c r="C304"/>
  <c r="C41" i="12" s="1"/>
  <c r="C246" i="10"/>
  <c r="C55" i="12" s="1"/>
  <c r="C184" i="10"/>
  <c r="C74" i="12" s="1"/>
  <c r="K126" i="10"/>
  <c r="K160" i="12" s="1"/>
  <c r="G126" i="10"/>
  <c r="I126"/>
  <c r="E126"/>
  <c r="E160" i="12" s="1"/>
  <c r="L128" i="10"/>
  <c r="K149"/>
  <c r="K76" i="12" s="1"/>
  <c r="G149" i="10"/>
  <c r="G76" i="12" s="1"/>
  <c r="E149" i="10"/>
  <c r="E76" i="12" s="1"/>
  <c r="I149" i="10"/>
  <c r="I76" i="12" s="1"/>
  <c r="I248" i="10"/>
  <c r="I57" i="12" s="1"/>
  <c r="E248" i="10"/>
  <c r="E57" i="12" s="1"/>
  <c r="K248" i="10"/>
  <c r="K57" i="12" s="1"/>
  <c r="G248" i="10"/>
  <c r="G57" i="12" s="1"/>
  <c r="C447" i="10"/>
  <c r="C412"/>
  <c r="C91" i="12" s="1"/>
  <c r="C431" i="10"/>
  <c r="C196" i="12" s="1"/>
  <c r="I384" i="10"/>
  <c r="E384"/>
  <c r="K384"/>
  <c r="G384"/>
  <c r="C383"/>
  <c r="C247"/>
  <c r="C56" i="12" s="1"/>
  <c r="C215" i="10"/>
  <c r="C144" i="12" s="1"/>
  <c r="C148" i="10"/>
  <c r="C75" i="12" s="1"/>
  <c r="G127" i="10"/>
  <c r="G161" i="12" s="1"/>
  <c r="C305" i="10"/>
  <c r="C42" i="12" s="1"/>
  <c r="C164" i="10"/>
  <c r="C78" i="12" s="1"/>
  <c r="I127" i="10"/>
  <c r="I161" i="12" s="1"/>
  <c r="E127" i="10"/>
  <c r="E161" i="12" s="1"/>
  <c r="K127" i="10"/>
  <c r="K161" i="12" s="1"/>
  <c r="E103" i="10"/>
  <c r="E60" i="12" s="1"/>
  <c r="K103" i="10"/>
  <c r="K60" i="12" s="1"/>
  <c r="G103" i="10"/>
  <c r="G60" i="12" s="1"/>
  <c r="I103" i="10"/>
  <c r="I85"/>
  <c r="M65" i="13" s="1"/>
  <c r="E85" i="10"/>
  <c r="I65" i="13" s="1"/>
  <c r="K85" i="10"/>
  <c r="O65" i="13" s="1"/>
  <c r="G85" i="10"/>
  <c r="K65" i="13" s="1"/>
  <c r="L78" i="10"/>
  <c r="M78"/>
  <c r="G101"/>
  <c r="G287" i="12" s="1"/>
  <c r="I101" i="10"/>
  <c r="I287" i="12" s="1"/>
  <c r="E101" i="10"/>
  <c r="E287" i="12" s="1"/>
  <c r="K101" i="10"/>
  <c r="K287" i="12" s="1"/>
  <c r="C303" i="10"/>
  <c r="C40" i="12" s="1"/>
  <c r="C183" i="10"/>
  <c r="C73" i="12" s="1"/>
  <c r="K125" i="10"/>
  <c r="K159" i="12" s="1"/>
  <c r="C381" i="10"/>
  <c r="C245"/>
  <c r="C289" i="12" s="1"/>
  <c r="I125" i="10"/>
  <c r="I159" i="12" s="1"/>
  <c r="E125" i="10"/>
  <c r="E159" i="12" s="1"/>
  <c r="C132" i="10"/>
  <c r="G67" i="13" s="1"/>
  <c r="G125" i="10"/>
  <c r="G159" i="12" s="1"/>
  <c r="X15" i="8"/>
  <c r="L13" i="11"/>
  <c r="M29" i="12"/>
  <c r="U28" i="7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W19"/>
  <c r="X19" s="1"/>
  <c r="W18"/>
  <c r="X18" s="1"/>
  <c r="W17"/>
  <c r="X17" s="1"/>
  <c r="X16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X7"/>
  <c r="W7"/>
  <c r="W6"/>
  <c r="X6" s="1"/>
  <c r="W5"/>
  <c r="X5" s="1"/>
  <c r="M57" i="12" l="1"/>
  <c r="B38" i="13"/>
  <c r="R319" i="12"/>
  <c r="C38" i="13"/>
  <c r="S319" i="12"/>
  <c r="L159"/>
  <c r="M161"/>
  <c r="L76"/>
  <c r="M287"/>
  <c r="P65" i="13"/>
  <c r="M76" i="12"/>
  <c r="L126" i="10"/>
  <c r="I160" i="12"/>
  <c r="L160" s="1"/>
  <c r="L306" i="10"/>
  <c r="I43" i="12"/>
  <c r="L43" s="1"/>
  <c r="L79"/>
  <c r="M274"/>
  <c r="L59"/>
  <c r="L210"/>
  <c r="C165"/>
  <c r="C387" i="10"/>
  <c r="C152"/>
  <c r="G131"/>
  <c r="I131"/>
  <c r="C219"/>
  <c r="C168"/>
  <c r="K131"/>
  <c r="K165" i="12" s="1"/>
  <c r="E131" i="10"/>
  <c r="E165" i="12" s="1"/>
  <c r="M39"/>
  <c r="C163"/>
  <c r="C385" i="10"/>
  <c r="C249"/>
  <c r="C150"/>
  <c r="G129"/>
  <c r="I129"/>
  <c r="C217"/>
  <c r="C307"/>
  <c r="C166"/>
  <c r="K129"/>
  <c r="K163" i="12" s="1"/>
  <c r="E129" i="10"/>
  <c r="E163" i="12" s="1"/>
  <c r="C63"/>
  <c r="I106" i="10"/>
  <c r="K106"/>
  <c r="K63" i="12" s="1"/>
  <c r="E106" i="10"/>
  <c r="E63" i="12" s="1"/>
  <c r="G106" i="10"/>
  <c r="L83"/>
  <c r="C212" i="12"/>
  <c r="M159"/>
  <c r="C108" i="10"/>
  <c r="G66" i="13" s="1"/>
  <c r="L287" i="12"/>
  <c r="Q65" i="13"/>
  <c r="L103" i="10"/>
  <c r="I60" i="12"/>
  <c r="L60" s="1"/>
  <c r="L161"/>
  <c r="L57"/>
  <c r="M126" i="10"/>
  <c r="G160" i="12"/>
  <c r="M160" s="1"/>
  <c r="L124" i="10"/>
  <c r="I211" i="12"/>
  <c r="L211" s="1"/>
  <c r="M43"/>
  <c r="M79"/>
  <c r="M59"/>
  <c r="M210"/>
  <c r="C288"/>
  <c r="C290" s="1"/>
  <c r="K107" i="10"/>
  <c r="K288" i="12" s="1"/>
  <c r="I107" i="10"/>
  <c r="G107"/>
  <c r="E107"/>
  <c r="E288" i="12" s="1"/>
  <c r="M84" i="10"/>
  <c r="E182"/>
  <c r="G182"/>
  <c r="I182"/>
  <c r="K182"/>
  <c r="C62" i="12"/>
  <c r="K105" i="10"/>
  <c r="K62" i="12" s="1"/>
  <c r="I105" i="10"/>
  <c r="G105"/>
  <c r="E105"/>
  <c r="E62" i="12" s="1"/>
  <c r="M82" i="10"/>
  <c r="C164" i="12"/>
  <c r="C386" i="10"/>
  <c r="C151"/>
  <c r="I130"/>
  <c r="K130"/>
  <c r="K164" i="12" s="1"/>
  <c r="C167" i="10"/>
  <c r="C218"/>
  <c r="E130"/>
  <c r="E164" i="12" s="1"/>
  <c r="G130" i="10"/>
  <c r="M83"/>
  <c r="L24" i="12"/>
  <c r="M24"/>
  <c r="E181" i="10"/>
  <c r="I181"/>
  <c r="G181"/>
  <c r="K181"/>
  <c r="L216"/>
  <c r="M384"/>
  <c r="L125"/>
  <c r="M103"/>
  <c r="M127"/>
  <c r="L384"/>
  <c r="I412"/>
  <c r="I91" i="12" s="1"/>
  <c r="E412" i="10"/>
  <c r="E91" i="12" s="1"/>
  <c r="K412" i="10"/>
  <c r="K91" i="12" s="1"/>
  <c r="G412" i="10"/>
  <c r="G91" i="12" s="1"/>
  <c r="M248" i="10"/>
  <c r="L149"/>
  <c r="M149"/>
  <c r="C276"/>
  <c r="C276" i="12" s="1"/>
  <c r="I246" i="10"/>
  <c r="I55" i="12" s="1"/>
  <c r="E246" i="10"/>
  <c r="E55" i="12" s="1"/>
  <c r="K246" i="10"/>
  <c r="K55" i="12" s="1"/>
  <c r="G246" i="10"/>
  <c r="G55" i="12" s="1"/>
  <c r="C429" i="10"/>
  <c r="C194" i="12" s="1"/>
  <c r="C445" i="10"/>
  <c r="I382"/>
  <c r="E382"/>
  <c r="K382"/>
  <c r="G382"/>
  <c r="M124"/>
  <c r="E380"/>
  <c r="G380"/>
  <c r="C443"/>
  <c r="I380"/>
  <c r="L380" s="1"/>
  <c r="K380"/>
  <c r="C427"/>
  <c r="C192" i="12" s="1"/>
  <c r="M306" i="10"/>
  <c r="M165"/>
  <c r="K198"/>
  <c r="K273" i="12" s="1"/>
  <c r="G198" i="10"/>
  <c r="G273" i="12" s="1"/>
  <c r="E198" i="10"/>
  <c r="E273" i="12" s="1"/>
  <c r="I198" i="10"/>
  <c r="I273" i="12" s="1"/>
  <c r="I347" i="10"/>
  <c r="I106" i="12" s="1"/>
  <c r="E347" i="10"/>
  <c r="E106" i="12" s="1"/>
  <c r="K347" i="10"/>
  <c r="K106" i="12" s="1"/>
  <c r="G347" i="10"/>
  <c r="G106" i="12" s="1"/>
  <c r="M102" i="10"/>
  <c r="M123"/>
  <c r="G379"/>
  <c r="I379"/>
  <c r="C426"/>
  <c r="C191" i="12" s="1"/>
  <c r="K379" i="10"/>
  <c r="E379"/>
  <c r="C442"/>
  <c r="I431"/>
  <c r="I196" i="12" s="1"/>
  <c r="E431" i="10"/>
  <c r="E196" i="12" s="1"/>
  <c r="K431" i="10"/>
  <c r="K196" i="12" s="1"/>
  <c r="G431" i="10"/>
  <c r="G196" i="12" s="1"/>
  <c r="K447" i="10"/>
  <c r="G447"/>
  <c r="C461"/>
  <c r="C247" i="12" s="1"/>
  <c r="I447" i="10"/>
  <c r="E447"/>
  <c r="L248"/>
  <c r="I184"/>
  <c r="I74" i="12" s="1"/>
  <c r="E184" i="10"/>
  <c r="E74" i="12" s="1"/>
  <c r="K184" i="10"/>
  <c r="K74" i="12" s="1"/>
  <c r="G184" i="10"/>
  <c r="G74" i="12" s="1"/>
  <c r="C335" i="10"/>
  <c r="C121" i="12" s="1"/>
  <c r="K304" i="10"/>
  <c r="K41" i="12" s="1"/>
  <c r="G304" i="10"/>
  <c r="I304"/>
  <c r="E304"/>
  <c r="E41" i="12" s="1"/>
  <c r="C363" i="10"/>
  <c r="C122" i="12" s="1"/>
  <c r="K214" i="10"/>
  <c r="K143" i="12" s="1"/>
  <c r="G214" i="10"/>
  <c r="G143" i="12" s="1"/>
  <c r="E214" i="10"/>
  <c r="E143" i="12" s="1"/>
  <c r="I214" i="10"/>
  <c r="I143" i="12" s="1"/>
  <c r="C333" i="10"/>
  <c r="K302"/>
  <c r="G302"/>
  <c r="I302"/>
  <c r="E302"/>
  <c r="L165"/>
  <c r="M216"/>
  <c r="I365"/>
  <c r="I124" i="12" s="1"/>
  <c r="E365" i="10"/>
  <c r="E124" i="12" s="1"/>
  <c r="K365" i="10"/>
  <c r="K124" i="12" s="1"/>
  <c r="G365" i="10"/>
  <c r="G124" i="12" s="1"/>
  <c r="L102" i="10"/>
  <c r="L123"/>
  <c r="C332"/>
  <c r="I301"/>
  <c r="E301"/>
  <c r="K301"/>
  <c r="G301"/>
  <c r="L127"/>
  <c r="I305"/>
  <c r="I42" i="12" s="1"/>
  <c r="K305" i="10"/>
  <c r="K42" i="12" s="1"/>
  <c r="G305" i="10"/>
  <c r="G42" i="12" s="1"/>
  <c r="E305" i="10"/>
  <c r="E42" i="12" s="1"/>
  <c r="E148" i="10"/>
  <c r="E75" i="12" s="1"/>
  <c r="C153" i="10"/>
  <c r="G68" i="13" s="1"/>
  <c r="K148" i="10"/>
  <c r="K75" i="12" s="1"/>
  <c r="G148" i="10"/>
  <c r="G75" i="12" s="1"/>
  <c r="I148" i="10"/>
  <c r="I247"/>
  <c r="I56" i="12" s="1"/>
  <c r="E247" i="10"/>
  <c r="E56" i="12" s="1"/>
  <c r="K247" i="10"/>
  <c r="K56" i="12" s="1"/>
  <c r="G247" i="10"/>
  <c r="G56" i="12" s="1"/>
  <c r="C197" i="10"/>
  <c r="C139" i="12" s="1"/>
  <c r="K164" i="10"/>
  <c r="K78" i="12" s="1"/>
  <c r="G164" i="10"/>
  <c r="G78" i="12" s="1"/>
  <c r="I164" i="10"/>
  <c r="E164"/>
  <c r="E78" i="12" s="1"/>
  <c r="C364" i="10"/>
  <c r="C123" i="12" s="1"/>
  <c r="C346" i="10"/>
  <c r="C105" i="12" s="1"/>
  <c r="C220" i="10"/>
  <c r="G72" i="13" s="1"/>
  <c r="K215" i="10"/>
  <c r="K144" i="12" s="1"/>
  <c r="G215" i="10"/>
  <c r="G144" i="12" s="1"/>
  <c r="I215" i="10"/>
  <c r="E215"/>
  <c r="E144" i="12" s="1"/>
  <c r="K383" i="10"/>
  <c r="G383"/>
  <c r="C446"/>
  <c r="C430"/>
  <c r="C195" i="12" s="1"/>
  <c r="C411" i="10"/>
  <c r="C90" i="12" s="1"/>
  <c r="I383" i="10"/>
  <c r="E383"/>
  <c r="K132"/>
  <c r="O67" i="13" s="1"/>
  <c r="G132" i="10"/>
  <c r="K67" i="13" s="1"/>
  <c r="E132" i="10"/>
  <c r="I67" i="13" s="1"/>
  <c r="I132" i="10"/>
  <c r="M67" i="13" s="1"/>
  <c r="C444" i="10"/>
  <c r="I381"/>
  <c r="E381"/>
  <c r="C428"/>
  <c r="C193" i="12" s="1"/>
  <c r="C388" i="10"/>
  <c r="G82" i="13" s="1"/>
  <c r="K381" i="10"/>
  <c r="G381"/>
  <c r="M125"/>
  <c r="C275"/>
  <c r="C275" i="12" s="1"/>
  <c r="E245" i="10"/>
  <c r="E289" i="12" s="1"/>
  <c r="C250" i="10"/>
  <c r="G87" i="13" s="1"/>
  <c r="K245" i="10"/>
  <c r="K289" i="12" s="1"/>
  <c r="G245" i="10"/>
  <c r="G289" i="12" s="1"/>
  <c r="I245" i="10"/>
  <c r="I289" i="12" s="1"/>
  <c r="L289" s="1"/>
  <c r="C334" i="10"/>
  <c r="C120" i="12" s="1"/>
  <c r="C308" i="10"/>
  <c r="G85" i="13" s="1"/>
  <c r="K303" i="10"/>
  <c r="K40" i="12" s="1"/>
  <c r="G303" i="10"/>
  <c r="G40" i="12" s="1"/>
  <c r="I303" i="10"/>
  <c r="I40" i="12" s="1"/>
  <c r="L40" s="1"/>
  <c r="E303" i="10"/>
  <c r="E40" i="12" s="1"/>
  <c r="K108" i="10"/>
  <c r="O66" i="13" s="1"/>
  <c r="G108" i="10"/>
  <c r="K66" i="13" s="1"/>
  <c r="L101" i="10"/>
  <c r="M85"/>
  <c r="C5" i="13" s="1"/>
  <c r="C196" i="10"/>
  <c r="C138" i="12" s="1"/>
  <c r="K183" i="10"/>
  <c r="K73" i="12" s="1"/>
  <c r="G183" i="10"/>
  <c r="G73" i="12" s="1"/>
  <c r="C185" i="10"/>
  <c r="G70" i="13" s="1"/>
  <c r="I183" i="10"/>
  <c r="I73" i="12" s="1"/>
  <c r="E183" i="10"/>
  <c r="E73" i="12" s="1"/>
  <c r="M101" i="10"/>
  <c r="L85"/>
  <c r="B5" i="13" s="1"/>
  <c r="X21" i="7"/>
  <c r="M91" i="12" l="1"/>
  <c r="L73"/>
  <c r="M289"/>
  <c r="M196"/>
  <c r="M73"/>
  <c r="L164" i="10"/>
  <c r="I78" i="12"/>
  <c r="L78" s="1"/>
  <c r="L56"/>
  <c r="L124"/>
  <c r="M302" i="10"/>
  <c r="M304"/>
  <c r="G41" i="12"/>
  <c r="L74"/>
  <c r="L106"/>
  <c r="L55"/>
  <c r="L181" i="10"/>
  <c r="G164" i="12"/>
  <c r="M130" i="10"/>
  <c r="C146" i="12"/>
  <c r="C349" i="10"/>
  <c r="C318"/>
  <c r="K218"/>
  <c r="K146" i="12" s="1"/>
  <c r="E218" i="10"/>
  <c r="E146" i="12" s="1"/>
  <c r="C367" i="10"/>
  <c r="C231"/>
  <c r="G218"/>
  <c r="I218"/>
  <c r="C77" i="12"/>
  <c r="K151" i="10"/>
  <c r="K77" i="12" s="1"/>
  <c r="E151" i="10"/>
  <c r="E77" i="12" s="1"/>
  <c r="G151" i="10"/>
  <c r="I151"/>
  <c r="L105"/>
  <c r="I62" i="12"/>
  <c r="L62" s="1"/>
  <c r="L182" i="10"/>
  <c r="G288" i="12"/>
  <c r="M107" i="10"/>
  <c r="I63" i="12"/>
  <c r="L63" s="1"/>
  <c r="L106" i="10"/>
  <c r="C262" i="12"/>
  <c r="K166" i="10"/>
  <c r="K262" i="12" s="1"/>
  <c r="E166" i="10"/>
  <c r="E262" i="12" s="1"/>
  <c r="C199" i="10"/>
  <c r="G166"/>
  <c r="I166"/>
  <c r="C145" i="12"/>
  <c r="C366" i="10"/>
  <c r="C348"/>
  <c r="E217"/>
  <c r="E145" i="12" s="1"/>
  <c r="G217" i="10"/>
  <c r="C230"/>
  <c r="I217"/>
  <c r="K217"/>
  <c r="K145" i="12" s="1"/>
  <c r="G163"/>
  <c r="M129" i="10"/>
  <c r="C58" i="12"/>
  <c r="C64" s="1"/>
  <c r="G249" i="10"/>
  <c r="E249"/>
  <c r="E58" i="12" s="1"/>
  <c r="K249" i="10"/>
  <c r="K58" i="12" s="1"/>
  <c r="I249" i="10"/>
  <c r="C166" i="12"/>
  <c r="C263"/>
  <c r="K168" i="10"/>
  <c r="K263" i="12" s="1"/>
  <c r="E168" i="10"/>
  <c r="E263" i="12" s="1"/>
  <c r="C201" i="10"/>
  <c r="G168"/>
  <c r="I168"/>
  <c r="I165" i="12"/>
  <c r="L165" s="1"/>
  <c r="L131" i="10"/>
  <c r="C261" i="12"/>
  <c r="E152" i="10"/>
  <c r="E261" i="12" s="1"/>
  <c r="G152" i="10"/>
  <c r="I152"/>
  <c r="K152"/>
  <c r="K261" i="12" s="1"/>
  <c r="I108" i="10"/>
  <c r="M66" i="13" s="1"/>
  <c r="P66" s="1"/>
  <c r="E108" i="10"/>
  <c r="I66" i="13" s="1"/>
  <c r="M40" i="12"/>
  <c r="P67" i="13"/>
  <c r="Q67"/>
  <c r="L215" i="10"/>
  <c r="I144" i="12"/>
  <c r="L144" s="1"/>
  <c r="C169" i="10"/>
  <c r="G69" i="13" s="1"/>
  <c r="M56" i="12"/>
  <c r="L148" i="10"/>
  <c r="I75" i="12"/>
  <c r="L75" s="1"/>
  <c r="M42"/>
  <c r="L42"/>
  <c r="M124"/>
  <c r="L302" i="10"/>
  <c r="L143" i="12"/>
  <c r="M143"/>
  <c r="L304" i="10"/>
  <c r="I41" i="12"/>
  <c r="L41" s="1"/>
  <c r="M74"/>
  <c r="L196"/>
  <c r="C200"/>
  <c r="M106"/>
  <c r="L273"/>
  <c r="M273"/>
  <c r="M55"/>
  <c r="L91"/>
  <c r="M181" i="10"/>
  <c r="C80" i="12"/>
  <c r="C200" i="10"/>
  <c r="E167"/>
  <c r="E80" i="12" s="1"/>
  <c r="G167" i="10"/>
  <c r="I167"/>
  <c r="K167"/>
  <c r="K80" i="12" s="1"/>
  <c r="I164"/>
  <c r="L164" s="1"/>
  <c r="L130" i="10"/>
  <c r="C449"/>
  <c r="C399"/>
  <c r="E386"/>
  <c r="G386"/>
  <c r="C414"/>
  <c r="I386"/>
  <c r="K386"/>
  <c r="G62" i="12"/>
  <c r="M62" s="1"/>
  <c r="M105" i="10"/>
  <c r="M182"/>
  <c r="L107"/>
  <c r="I288" i="12"/>
  <c r="L288" s="1"/>
  <c r="E290"/>
  <c r="I290"/>
  <c r="G290"/>
  <c r="K290"/>
  <c r="E212"/>
  <c r="K212"/>
  <c r="G212"/>
  <c r="I212"/>
  <c r="G63"/>
  <c r="M63" s="1"/>
  <c r="M106" i="10"/>
  <c r="C44" i="12"/>
  <c r="C45" s="1"/>
  <c r="I307" i="10"/>
  <c r="K307"/>
  <c r="K44" i="12" s="1"/>
  <c r="E307" i="10"/>
  <c r="E44" i="12" s="1"/>
  <c r="G307" i="10"/>
  <c r="L129"/>
  <c r="I163" i="12"/>
  <c r="L163" s="1"/>
  <c r="C260"/>
  <c r="C264" s="1"/>
  <c r="E150" i="10"/>
  <c r="E260" i="12" s="1"/>
  <c r="G150" i="10"/>
  <c r="I150"/>
  <c r="K150"/>
  <c r="K260" i="12" s="1"/>
  <c r="C448" i="10"/>
  <c r="K385"/>
  <c r="I385"/>
  <c r="C398"/>
  <c r="C413"/>
  <c r="G385"/>
  <c r="E385"/>
  <c r="C147" i="12"/>
  <c r="C319" i="10"/>
  <c r="C350"/>
  <c r="E219"/>
  <c r="E147" i="12" s="1"/>
  <c r="G219" i="10"/>
  <c r="C261"/>
  <c r="I219"/>
  <c r="K219"/>
  <c r="K147" i="12" s="1"/>
  <c r="G165"/>
  <c r="M165" s="1"/>
  <c r="M131" i="10"/>
  <c r="C450"/>
  <c r="K387"/>
  <c r="I387"/>
  <c r="C400"/>
  <c r="C415"/>
  <c r="G387"/>
  <c r="E387"/>
  <c r="M211" i="12"/>
  <c r="M60"/>
  <c r="L447" i="10"/>
  <c r="M412"/>
  <c r="M431"/>
  <c r="L383"/>
  <c r="M215"/>
  <c r="M148"/>
  <c r="L245"/>
  <c r="L183"/>
  <c r="M245"/>
  <c r="M381"/>
  <c r="L301"/>
  <c r="L365"/>
  <c r="I333"/>
  <c r="E333"/>
  <c r="K333"/>
  <c r="G333"/>
  <c r="I335"/>
  <c r="I121" i="12" s="1"/>
  <c r="E335" i="10"/>
  <c r="E121" i="12" s="1"/>
  <c r="K335" i="10"/>
  <c r="K121" i="12" s="1"/>
  <c r="G335" i="10"/>
  <c r="G121" i="12" s="1"/>
  <c r="L184" i="10"/>
  <c r="M447"/>
  <c r="C476"/>
  <c r="K442"/>
  <c r="G442"/>
  <c r="E442"/>
  <c r="I442"/>
  <c r="L379"/>
  <c r="L347"/>
  <c r="K427"/>
  <c r="K192" i="12" s="1"/>
  <c r="G427" i="10"/>
  <c r="G192" i="12" s="1"/>
  <c r="I427" i="10"/>
  <c r="E427"/>
  <c r="E192" i="12" s="1"/>
  <c r="M380" i="10"/>
  <c r="L382"/>
  <c r="K429"/>
  <c r="K194" i="12" s="1"/>
  <c r="G429" i="10"/>
  <c r="G194" i="12" s="1"/>
  <c r="I429" i="10"/>
  <c r="E429"/>
  <c r="E194" i="12" s="1"/>
  <c r="L246" i="10"/>
  <c r="L303"/>
  <c r="M301"/>
  <c r="K332"/>
  <c r="G332"/>
  <c r="I332"/>
  <c r="E332"/>
  <c r="M365"/>
  <c r="L214"/>
  <c r="M214"/>
  <c r="I363"/>
  <c r="I122" i="12" s="1"/>
  <c r="E363" i="10"/>
  <c r="E122" i="12" s="1"/>
  <c r="K363" i="10"/>
  <c r="K122" i="12" s="1"/>
  <c r="G363" i="10"/>
  <c r="G122" i="12" s="1"/>
  <c r="M184" i="10"/>
  <c r="G461"/>
  <c r="G247" i="12" s="1"/>
  <c r="K461" i="10"/>
  <c r="K247" i="12" s="1"/>
  <c r="I461" i="10"/>
  <c r="E461"/>
  <c r="E247" i="12" s="1"/>
  <c r="L431" i="10"/>
  <c r="I426"/>
  <c r="I191" i="12" s="1"/>
  <c r="E426" i="10"/>
  <c r="E191" i="12" s="1"/>
  <c r="K426" i="10"/>
  <c r="K191" i="12" s="1"/>
  <c r="G426" i="10"/>
  <c r="M379"/>
  <c r="M347"/>
  <c r="L198"/>
  <c r="M198"/>
  <c r="C477"/>
  <c r="K443"/>
  <c r="I443"/>
  <c r="E443"/>
  <c r="G443"/>
  <c r="M382"/>
  <c r="K445"/>
  <c r="G445"/>
  <c r="M445" s="1"/>
  <c r="I445"/>
  <c r="L445" s="1"/>
  <c r="E445"/>
  <c r="M246"/>
  <c r="K276"/>
  <c r="K276" i="12" s="1"/>
  <c r="G276" i="10"/>
  <c r="G276" i="12" s="1"/>
  <c r="I276" i="10"/>
  <c r="E276"/>
  <c r="E276" i="12" s="1"/>
  <c r="L412" i="10"/>
  <c r="C416"/>
  <c r="G79" i="13" s="1"/>
  <c r="K411" i="10"/>
  <c r="K90" i="12" s="1"/>
  <c r="G411" i="10"/>
  <c r="G90" i="12" s="1"/>
  <c r="I411" i="10"/>
  <c r="E411"/>
  <c r="E90" i="12" s="1"/>
  <c r="K446" i="10"/>
  <c r="G446"/>
  <c r="C460"/>
  <c r="C234" i="12" s="1"/>
  <c r="I446" i="10"/>
  <c r="L446" s="1"/>
  <c r="E446"/>
  <c r="K346"/>
  <c r="K105" i="12" s="1"/>
  <c r="G346" i="10"/>
  <c r="G105" i="12" s="1"/>
  <c r="I346" i="10"/>
  <c r="E346"/>
  <c r="E105" i="12" s="1"/>
  <c r="C351" i="10"/>
  <c r="G76" i="13" s="1"/>
  <c r="M164" i="10"/>
  <c r="K169"/>
  <c r="O69" i="13" s="1"/>
  <c r="G169" i="10"/>
  <c r="K69" i="13" s="1"/>
  <c r="E169" i="10"/>
  <c r="I69" i="13" s="1"/>
  <c r="I169" i="10"/>
  <c r="M69" i="13" s="1"/>
  <c r="M247" i="10"/>
  <c r="M305"/>
  <c r="L305"/>
  <c r="K430"/>
  <c r="K195" i="12" s="1"/>
  <c r="G430" i="10"/>
  <c r="G195" i="12" s="1"/>
  <c r="I430" i="10"/>
  <c r="E430"/>
  <c r="E195" i="12" s="1"/>
  <c r="M383" i="10"/>
  <c r="K220"/>
  <c r="O72" i="13" s="1"/>
  <c r="G220" i="10"/>
  <c r="K72" i="13" s="1"/>
  <c r="E220" i="10"/>
  <c r="I72" i="13" s="1"/>
  <c r="I220" i="10"/>
  <c r="M72" i="13" s="1"/>
  <c r="C368" i="10"/>
  <c r="G77" i="13" s="1"/>
  <c r="I364" i="10"/>
  <c r="I123" i="12" s="1"/>
  <c r="E364" i="10"/>
  <c r="E123" i="12" s="1"/>
  <c r="K364" i="10"/>
  <c r="K123" i="12" s="1"/>
  <c r="G364" i="10"/>
  <c r="G123" i="12" s="1"/>
  <c r="K197" i="10"/>
  <c r="K139" i="12" s="1"/>
  <c r="G197" i="10"/>
  <c r="G139" i="12" s="1"/>
  <c r="I197" i="10"/>
  <c r="E197"/>
  <c r="E139" i="12" s="1"/>
  <c r="L247" i="10"/>
  <c r="I153"/>
  <c r="M68" i="13" s="1"/>
  <c r="P68" s="1"/>
  <c r="K153" i="10"/>
  <c r="O68" i="13" s="1"/>
  <c r="G153" i="10"/>
  <c r="K68" i="13" s="1"/>
  <c r="Q68" s="1"/>
  <c r="E153" i="10"/>
  <c r="I68" i="13" s="1"/>
  <c r="M183" i="10"/>
  <c r="G196"/>
  <c r="G138" i="12" s="1"/>
  <c r="C202" i="10"/>
  <c r="G71" i="13" s="1"/>
  <c r="I196" i="10"/>
  <c r="I138" i="12" s="1"/>
  <c r="E196" i="10"/>
  <c r="E138" i="12" s="1"/>
  <c r="K196" i="10"/>
  <c r="K138" i="12" s="1"/>
  <c r="K334" i="10"/>
  <c r="K120" i="12" s="1"/>
  <c r="G334" i="10"/>
  <c r="G120" i="12" s="1"/>
  <c r="C336" i="10"/>
  <c r="G75" i="13" s="1"/>
  <c r="I334" i="10"/>
  <c r="I120" i="12" s="1"/>
  <c r="E334" i="10"/>
  <c r="E120" i="12" s="1"/>
  <c r="C277" i="10"/>
  <c r="G91" i="13" s="1"/>
  <c r="I275" i="10"/>
  <c r="I275" i="12" s="1"/>
  <c r="E275" i="10"/>
  <c r="E275" i="12" s="1"/>
  <c r="K275" i="10"/>
  <c r="K275" i="12" s="1"/>
  <c r="G275" i="10"/>
  <c r="G275" i="12" s="1"/>
  <c r="K185" i="10"/>
  <c r="O70" i="13" s="1"/>
  <c r="E185" i="10"/>
  <c r="I70" i="13" s="1"/>
  <c r="I185" i="10"/>
  <c r="G185"/>
  <c r="K70" i="13" s="1"/>
  <c r="L108" i="10"/>
  <c r="B7" i="13" s="1"/>
  <c r="M303" i="10"/>
  <c r="K308"/>
  <c r="O85" i="13" s="1"/>
  <c r="E308" i="10"/>
  <c r="I85" i="13" s="1"/>
  <c r="I308" i="10"/>
  <c r="M85" i="13" s="1"/>
  <c r="P85" s="1"/>
  <c r="G308" i="10"/>
  <c r="K85" i="13" s="1"/>
  <c r="K428" i="10"/>
  <c r="K193" i="12" s="1"/>
  <c r="G428" i="10"/>
  <c r="G193" i="12" s="1"/>
  <c r="C432" i="10"/>
  <c r="G80" i="13" s="1"/>
  <c r="I428" i="10"/>
  <c r="I193" i="12" s="1"/>
  <c r="E428" i="10"/>
  <c r="E193" i="12" s="1"/>
  <c r="L381" i="10"/>
  <c r="L132"/>
  <c r="B8" i="13" s="1"/>
  <c r="M132" i="10"/>
  <c r="C8" i="13" s="1"/>
  <c r="I250" i="10"/>
  <c r="M87" i="13" s="1"/>
  <c r="P87" s="1"/>
  <c r="K250" i="10"/>
  <c r="O87" i="13" s="1"/>
  <c r="G250" i="10"/>
  <c r="K87" i="13" s="1"/>
  <c r="Q87" s="1"/>
  <c r="E250" i="10"/>
  <c r="I87" i="13" s="1"/>
  <c r="I388" i="10"/>
  <c r="M82" i="13" s="1"/>
  <c r="P82" s="1"/>
  <c r="K388" i="10"/>
  <c r="O82" i="13" s="1"/>
  <c r="G388" i="10"/>
  <c r="K82" i="13" s="1"/>
  <c r="Q82" s="1"/>
  <c r="E388" i="10"/>
  <c r="I82" i="13" s="1"/>
  <c r="I444" i="10"/>
  <c r="E444"/>
  <c r="C451"/>
  <c r="G84" i="13" s="1"/>
  <c r="K444" i="10"/>
  <c r="G444"/>
  <c r="S30" i="6"/>
  <c r="R30"/>
  <c r="Q30"/>
  <c r="P30"/>
  <c r="O30"/>
  <c r="N30"/>
  <c r="M30"/>
  <c r="L30"/>
  <c r="K30"/>
  <c r="J30"/>
  <c r="I30"/>
  <c r="H30"/>
  <c r="G30"/>
  <c r="F30"/>
  <c r="E30"/>
  <c r="D30"/>
  <c r="C30"/>
  <c r="S28"/>
  <c r="R28"/>
  <c r="Q28"/>
  <c r="P28"/>
  <c r="O28"/>
  <c r="N28"/>
  <c r="M28"/>
  <c r="L28"/>
  <c r="K28"/>
  <c r="J28"/>
  <c r="I28"/>
  <c r="H28"/>
  <c r="G28"/>
  <c r="F28"/>
  <c r="E28"/>
  <c r="D28"/>
  <c r="C28"/>
  <c r="S26"/>
  <c r="R26"/>
  <c r="Q26"/>
  <c r="P26"/>
  <c r="O26"/>
  <c r="N26"/>
  <c r="M26"/>
  <c r="L26"/>
  <c r="K26"/>
  <c r="J26"/>
  <c r="I26"/>
  <c r="H26"/>
  <c r="G26"/>
  <c r="F26"/>
  <c r="E26"/>
  <c r="D26"/>
  <c r="C26"/>
  <c r="S24"/>
  <c r="R24"/>
  <c r="Q24"/>
  <c r="P24"/>
  <c r="O24"/>
  <c r="N24"/>
  <c r="M24"/>
  <c r="L24"/>
  <c r="K24"/>
  <c r="J24"/>
  <c r="I24"/>
  <c r="H24"/>
  <c r="G24"/>
  <c r="F24"/>
  <c r="E24"/>
  <c r="D24"/>
  <c r="C24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L212" i="12" l="1"/>
  <c r="M41"/>
  <c r="M75"/>
  <c r="M144"/>
  <c r="M123"/>
  <c r="E298"/>
  <c r="K298"/>
  <c r="G298"/>
  <c r="I298"/>
  <c r="I308"/>
  <c r="K308"/>
  <c r="E308"/>
  <c r="G308"/>
  <c r="L193"/>
  <c r="M193"/>
  <c r="Q85" i="13"/>
  <c r="L120" i="12"/>
  <c r="M120"/>
  <c r="L138"/>
  <c r="M138"/>
  <c r="L197" i="10"/>
  <c r="I139" i="12"/>
  <c r="L139" s="1"/>
  <c r="L123"/>
  <c r="P72" i="13"/>
  <c r="Q72"/>
  <c r="L430" i="10"/>
  <c r="I195" i="12"/>
  <c r="L195" s="1"/>
  <c r="P69" i="13"/>
  <c r="Q69"/>
  <c r="L411" i="10"/>
  <c r="I90" i="12"/>
  <c r="L90" s="1"/>
  <c r="M443" i="10"/>
  <c r="L443"/>
  <c r="L191" i="12"/>
  <c r="M122"/>
  <c r="L332" i="10"/>
  <c r="M121" i="12"/>
  <c r="M108" i="10"/>
  <c r="C7" i="13" s="1"/>
  <c r="M387" i="10"/>
  <c r="C237" i="12"/>
  <c r="K400" i="10"/>
  <c r="K237" i="12" s="1"/>
  <c r="I400" i="10"/>
  <c r="G400"/>
  <c r="E400"/>
  <c r="E237" i="12" s="1"/>
  <c r="I147"/>
  <c r="L147" s="1"/>
  <c r="L219" i="10"/>
  <c r="G147" i="12"/>
  <c r="M147" s="1"/>
  <c r="M219" i="10"/>
  <c r="C109" i="12"/>
  <c r="G350" i="10"/>
  <c r="E350"/>
  <c r="E109" i="12" s="1"/>
  <c r="K350" i="10"/>
  <c r="K109" i="12" s="1"/>
  <c r="I350" i="10"/>
  <c r="M385"/>
  <c r="C235" i="12"/>
  <c r="K398" i="10"/>
  <c r="K235" i="12" s="1"/>
  <c r="I398" i="10"/>
  <c r="C401"/>
  <c r="G398"/>
  <c r="E398"/>
  <c r="E235" i="12" s="1"/>
  <c r="C182"/>
  <c r="I260"/>
  <c r="L260" s="1"/>
  <c r="L150" i="10"/>
  <c r="G44" i="12"/>
  <c r="M307" i="10"/>
  <c r="G45" i="12"/>
  <c r="K45"/>
  <c r="E45"/>
  <c r="I45"/>
  <c r="M212"/>
  <c r="M290"/>
  <c r="C93"/>
  <c r="I414" i="10"/>
  <c r="K414"/>
  <c r="K93" i="12" s="1"/>
  <c r="E414" i="10"/>
  <c r="E93" i="12" s="1"/>
  <c r="G414" i="10"/>
  <c r="C127" i="12"/>
  <c r="K449" i="10"/>
  <c r="K127" i="12" s="1"/>
  <c r="C463" i="10"/>
  <c r="E449"/>
  <c r="E127" i="12" s="1"/>
  <c r="G449" i="10"/>
  <c r="I449"/>
  <c r="G80" i="12"/>
  <c r="M167" i="10"/>
  <c r="C141" i="12"/>
  <c r="K200" i="10"/>
  <c r="K141" i="12" s="1"/>
  <c r="E200" i="10"/>
  <c r="E141" i="12" s="1"/>
  <c r="G200" i="10"/>
  <c r="I200"/>
  <c r="E200" i="12"/>
  <c r="I200"/>
  <c r="K200"/>
  <c r="G200"/>
  <c r="M78"/>
  <c r="G261"/>
  <c r="M152" i="10"/>
  <c r="G263" i="12"/>
  <c r="M168" i="10"/>
  <c r="L249"/>
  <c r="I58" i="12"/>
  <c r="L58" s="1"/>
  <c r="I64"/>
  <c r="G64"/>
  <c r="E64"/>
  <c r="K64"/>
  <c r="M163"/>
  <c r="I145"/>
  <c r="L145" s="1"/>
  <c r="L217" i="10"/>
  <c r="G145" i="12"/>
  <c r="M145" s="1"/>
  <c r="M217" i="10"/>
  <c r="C107" i="12"/>
  <c r="K348" i="10"/>
  <c r="K107" i="12" s="1"/>
  <c r="I348" i="10"/>
  <c r="G348"/>
  <c r="E348"/>
  <c r="E107" i="12" s="1"/>
  <c r="G262"/>
  <c r="M166" i="10"/>
  <c r="M288" i="12"/>
  <c r="G77"/>
  <c r="M151" i="10"/>
  <c r="L218"/>
  <c r="I146" i="12"/>
  <c r="L146" s="1"/>
  <c r="C149"/>
  <c r="I231" i="10"/>
  <c r="G231"/>
  <c r="K231"/>
  <c r="K149" i="12" s="1"/>
  <c r="E231" i="10"/>
  <c r="E149" i="12" s="1"/>
  <c r="G318" i="10"/>
  <c r="I318"/>
  <c r="E318"/>
  <c r="C320"/>
  <c r="K318"/>
  <c r="M164" i="12"/>
  <c r="Q66" i="13"/>
  <c r="L185" i="10"/>
  <c r="B14" i="13" s="1"/>
  <c r="M70"/>
  <c r="P70" s="1"/>
  <c r="M139" i="12"/>
  <c r="M195"/>
  <c r="L346" i="10"/>
  <c r="I105" i="12"/>
  <c r="L105" s="1"/>
  <c r="M90"/>
  <c r="L276" i="10"/>
  <c r="I276" i="12"/>
  <c r="L276" s="1"/>
  <c r="M426" i="10"/>
  <c r="G191" i="12"/>
  <c r="M191" s="1"/>
  <c r="L461" i="10"/>
  <c r="I247" i="12"/>
  <c r="L247" s="1"/>
  <c r="L122"/>
  <c r="M332" i="10"/>
  <c r="L429"/>
  <c r="I194" i="12"/>
  <c r="L194" s="1"/>
  <c r="L427" i="10"/>
  <c r="I192" i="12"/>
  <c r="L192" s="1"/>
  <c r="L121"/>
  <c r="C94"/>
  <c r="K415" i="10"/>
  <c r="K94" i="12" s="1"/>
  <c r="I415" i="10"/>
  <c r="G415"/>
  <c r="E415"/>
  <c r="E94" i="12" s="1"/>
  <c r="L387" i="10"/>
  <c r="C224" i="12"/>
  <c r="C225" s="1"/>
  <c r="C464" i="10"/>
  <c r="E450"/>
  <c r="E224" i="12" s="1"/>
  <c r="G450" i="10"/>
  <c r="I450"/>
  <c r="K450"/>
  <c r="K224" i="12" s="1"/>
  <c r="C128"/>
  <c r="I261" i="10"/>
  <c r="C262"/>
  <c r="G261"/>
  <c r="C289"/>
  <c r="E261"/>
  <c r="E128" i="12" s="1"/>
  <c r="K261" i="10"/>
  <c r="K128" i="12" s="1"/>
  <c r="G319" i="10"/>
  <c r="E319"/>
  <c r="K319"/>
  <c r="I319"/>
  <c r="C92" i="12"/>
  <c r="G413" i="10"/>
  <c r="E413"/>
  <c r="E92" i="12" s="1"/>
  <c r="K413" i="10"/>
  <c r="K92" i="12" s="1"/>
  <c r="I413" i="10"/>
  <c r="L385"/>
  <c r="C462"/>
  <c r="E448"/>
  <c r="G448"/>
  <c r="I448"/>
  <c r="L448" s="1"/>
  <c r="K448"/>
  <c r="G260" i="12"/>
  <c r="M260" s="1"/>
  <c r="M150" i="10"/>
  <c r="E264" i="12"/>
  <c r="G264"/>
  <c r="I264"/>
  <c r="K264"/>
  <c r="I44"/>
  <c r="L44" s="1"/>
  <c r="L307" i="10"/>
  <c r="L290" i="12"/>
  <c r="L386" i="10"/>
  <c r="M386"/>
  <c r="C236" i="12"/>
  <c r="I399" i="10"/>
  <c r="K399"/>
  <c r="K236" i="12" s="1"/>
  <c r="E399" i="10"/>
  <c r="E236" i="12" s="1"/>
  <c r="G399" i="10"/>
  <c r="I80" i="12"/>
  <c r="L80" s="1"/>
  <c r="L167" i="10"/>
  <c r="I261" i="12"/>
  <c r="L261" s="1"/>
  <c r="L152" i="10"/>
  <c r="L168"/>
  <c r="I263" i="12"/>
  <c r="L263" s="1"/>
  <c r="C142"/>
  <c r="I201" i="10"/>
  <c r="K201"/>
  <c r="K142" i="12" s="1"/>
  <c r="E201" i="10"/>
  <c r="E142" i="12" s="1"/>
  <c r="G201" i="10"/>
  <c r="I166" i="12"/>
  <c r="K166"/>
  <c r="E166"/>
  <c r="G166"/>
  <c r="G58"/>
  <c r="M58" s="1"/>
  <c r="M249" i="10"/>
  <c r="C148" i="12"/>
  <c r="K230" i="10"/>
  <c r="K148" i="12" s="1"/>
  <c r="E230" i="10"/>
  <c r="E148" i="12" s="1"/>
  <c r="C232" i="10"/>
  <c r="G230"/>
  <c r="I230"/>
  <c r="C125" i="12"/>
  <c r="K366" i="10"/>
  <c r="K125" i="12" s="1"/>
  <c r="I366" i="10"/>
  <c r="G366"/>
  <c r="E366"/>
  <c r="E125" i="12" s="1"/>
  <c r="I262"/>
  <c r="L262" s="1"/>
  <c r="L166" i="10"/>
  <c r="C140" i="12"/>
  <c r="C150" s="1"/>
  <c r="E199" i="10"/>
  <c r="E140" i="12" s="1"/>
  <c r="G199" i="10"/>
  <c r="I199"/>
  <c r="K199"/>
  <c r="K140" i="12" s="1"/>
  <c r="I77"/>
  <c r="L77" s="1"/>
  <c r="L151" i="10"/>
  <c r="C81" i="12"/>
  <c r="G146"/>
  <c r="M146" s="1"/>
  <c r="M218" i="10"/>
  <c r="C126" i="12"/>
  <c r="E367" i="10"/>
  <c r="E126" i="12" s="1"/>
  <c r="G367" i="10"/>
  <c r="I367"/>
  <c r="K367"/>
  <c r="K126" i="12" s="1"/>
  <c r="C108"/>
  <c r="E349" i="10"/>
  <c r="E108" i="12" s="1"/>
  <c r="G349" i="10"/>
  <c r="I349"/>
  <c r="K349"/>
  <c r="K108" i="12" s="1"/>
  <c r="M275"/>
  <c r="L275"/>
  <c r="X23" i="6"/>
  <c r="M197" i="10"/>
  <c r="M364"/>
  <c r="M430"/>
  <c r="M411"/>
  <c r="K477"/>
  <c r="G477"/>
  <c r="I477"/>
  <c r="E477"/>
  <c r="M276"/>
  <c r="L426"/>
  <c r="M363"/>
  <c r="M429"/>
  <c r="M427"/>
  <c r="L442"/>
  <c r="M442"/>
  <c r="C478"/>
  <c r="G74" i="13" s="1"/>
  <c r="E476" i="10"/>
  <c r="G476"/>
  <c r="I476"/>
  <c r="K476"/>
  <c r="M335"/>
  <c r="M333"/>
  <c r="M461"/>
  <c r="L363"/>
  <c r="L335"/>
  <c r="L333"/>
  <c r="L364"/>
  <c r="L220"/>
  <c r="M220"/>
  <c r="L169"/>
  <c r="B16" i="13" s="1"/>
  <c r="M169" i="10"/>
  <c r="C16" i="13" s="1"/>
  <c r="M346" i="10"/>
  <c r="I460"/>
  <c r="I234" i="12" s="1"/>
  <c r="E460" i="10"/>
  <c r="E234" i="12" s="1"/>
  <c r="K460" i="10"/>
  <c r="K234" i="12" s="1"/>
  <c r="G460" i="10"/>
  <c r="G234" i="12" s="1"/>
  <c r="C465" i="10"/>
  <c r="G86" i="13" s="1"/>
  <c r="M153" i="10"/>
  <c r="C15" i="13" s="1"/>
  <c r="L153" i="10"/>
  <c r="B15" i="13" s="1"/>
  <c r="K368" i="10"/>
  <c r="O77" i="13" s="1"/>
  <c r="E368" i="10"/>
  <c r="I77" i="13" s="1"/>
  <c r="I368" i="10"/>
  <c r="G368"/>
  <c r="K77" i="13" s="1"/>
  <c r="K351" i="10"/>
  <c r="O76" i="13" s="1"/>
  <c r="E351" i="10"/>
  <c r="I76" i="13" s="1"/>
  <c r="I351" i="10"/>
  <c r="G351"/>
  <c r="K76" i="13" s="1"/>
  <c r="M446" i="10"/>
  <c r="K416"/>
  <c r="O79" i="13" s="1"/>
  <c r="G416" i="10"/>
  <c r="K79" i="13" s="1"/>
  <c r="E416" i="10"/>
  <c r="I79" i="13" s="1"/>
  <c r="I416" i="10"/>
  <c r="M79" i="13" s="1"/>
  <c r="L308" i="10"/>
  <c r="B29" i="13" s="1"/>
  <c r="L428" i="10"/>
  <c r="M308"/>
  <c r="C29" i="13" s="1"/>
  <c r="M185" i="10"/>
  <c r="C14" i="13" s="1"/>
  <c r="M275" i="10"/>
  <c r="L334"/>
  <c r="M444"/>
  <c r="K451"/>
  <c r="O84" i="13" s="1"/>
  <c r="G451" i="10"/>
  <c r="K84" i="13" s="1"/>
  <c r="I451" i="10"/>
  <c r="E451"/>
  <c r="I84" i="13" s="1"/>
  <c r="L444" i="10"/>
  <c r="M388"/>
  <c r="C30" i="13" s="1"/>
  <c r="L388" i="10"/>
  <c r="B30" i="13" s="1"/>
  <c r="M250" i="10"/>
  <c r="C6" i="13" s="1"/>
  <c r="L250" i="10"/>
  <c r="B6" i="13" s="1"/>
  <c r="K432" i="10"/>
  <c r="O80" i="13" s="1"/>
  <c r="G432" i="10"/>
  <c r="K80" i="13" s="1"/>
  <c r="E432" i="10"/>
  <c r="I80" i="13" s="1"/>
  <c r="I432" i="10"/>
  <c r="M80" i="13" s="1"/>
  <c r="L275" i="10"/>
  <c r="I336"/>
  <c r="M75" i="13" s="1"/>
  <c r="K336" i="10"/>
  <c r="O75" i="13" s="1"/>
  <c r="G336" i="10"/>
  <c r="K75" i="13" s="1"/>
  <c r="E336" i="10"/>
  <c r="I75" i="13" s="1"/>
  <c r="K202" i="10"/>
  <c r="O71" i="13" s="1"/>
  <c r="G202" i="10"/>
  <c r="K71" i="13" s="1"/>
  <c r="E202" i="10"/>
  <c r="I71" i="13" s="1"/>
  <c r="I202" i="10"/>
  <c r="M71" i="13" s="1"/>
  <c r="P71" s="1"/>
  <c r="M428" i="10"/>
  <c r="K277"/>
  <c r="O91" i="13" s="1"/>
  <c r="G277" i="10"/>
  <c r="K91" i="13" s="1"/>
  <c r="E277" i="10"/>
  <c r="I91" i="13" s="1"/>
  <c r="I277" i="10"/>
  <c r="M91" i="13" s="1"/>
  <c r="M334" i="10"/>
  <c r="L196"/>
  <c r="M196"/>
  <c r="T22" i="5"/>
  <c r="S22"/>
  <c r="R22"/>
  <c r="Q22"/>
  <c r="P22"/>
  <c r="O22"/>
  <c r="N22"/>
  <c r="M22"/>
  <c r="L22"/>
  <c r="K22"/>
  <c r="J22"/>
  <c r="I22"/>
  <c r="H22"/>
  <c r="G22"/>
  <c r="F22"/>
  <c r="E22"/>
  <c r="D22"/>
  <c r="C22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M166" i="12" l="1"/>
  <c r="B41" i="13"/>
  <c r="R324" i="12"/>
  <c r="L264"/>
  <c r="C43" i="13"/>
  <c r="S322" i="12"/>
  <c r="M45"/>
  <c r="L298"/>
  <c r="B43" i="13"/>
  <c r="R322" i="12"/>
  <c r="M200"/>
  <c r="L200"/>
  <c r="C41" i="13"/>
  <c r="S324" i="12"/>
  <c r="L45"/>
  <c r="G182"/>
  <c r="I182"/>
  <c r="K182"/>
  <c r="E182"/>
  <c r="L308"/>
  <c r="M298"/>
  <c r="C95"/>
  <c r="M247"/>
  <c r="C238"/>
  <c r="E238" s="1"/>
  <c r="K238"/>
  <c r="Q76" i="13"/>
  <c r="L234" i="12"/>
  <c r="C11" i="13"/>
  <c r="M232" i="10"/>
  <c r="C10" i="13"/>
  <c r="X15" i="5"/>
  <c r="P91" i="13"/>
  <c r="Q91"/>
  <c r="Q75"/>
  <c r="P75"/>
  <c r="P80"/>
  <c r="Q80"/>
  <c r="L451" i="10"/>
  <c r="B31" i="13" s="1"/>
  <c r="M84"/>
  <c r="P84" s="1"/>
  <c r="P79"/>
  <c r="Q79"/>
  <c r="L351" i="10"/>
  <c r="B17" i="13" s="1"/>
  <c r="M76"/>
  <c r="P76" s="1"/>
  <c r="L368" i="10"/>
  <c r="B21" i="13" s="1"/>
  <c r="M77"/>
  <c r="P77" s="1"/>
  <c r="M234" i="12"/>
  <c r="B11" i="13"/>
  <c r="L232" i="10"/>
  <c r="B10" i="13"/>
  <c r="L476" i="10"/>
  <c r="L477"/>
  <c r="G108" i="12"/>
  <c r="M349" i="10"/>
  <c r="I126" i="12"/>
  <c r="L126" s="1"/>
  <c r="L367" i="10"/>
  <c r="K81" i="12"/>
  <c r="I81"/>
  <c r="E81"/>
  <c r="G81"/>
  <c r="I140"/>
  <c r="L140" s="1"/>
  <c r="L199" i="10"/>
  <c r="L366"/>
  <c r="I125" i="12"/>
  <c r="L125" s="1"/>
  <c r="C129"/>
  <c r="G148"/>
  <c r="M230" i="10"/>
  <c r="L166" i="12"/>
  <c r="I142"/>
  <c r="L142" s="1"/>
  <c r="L201" i="10"/>
  <c r="M399"/>
  <c r="G236" i="12"/>
  <c r="M264"/>
  <c r="M448" i="10"/>
  <c r="C248" i="12"/>
  <c r="G462" i="10"/>
  <c r="E462"/>
  <c r="E248" i="12" s="1"/>
  <c r="K462" i="10"/>
  <c r="K248" i="12" s="1"/>
  <c r="I462" i="10"/>
  <c r="G92" i="12"/>
  <c r="M413" i="10"/>
  <c r="L319"/>
  <c r="C277" i="12"/>
  <c r="C278" s="1"/>
  <c r="E289" i="10"/>
  <c r="E277" i="12" s="1"/>
  <c r="K289" i="10"/>
  <c r="K277" i="12" s="1"/>
  <c r="I289" i="10"/>
  <c r="C290"/>
  <c r="G289"/>
  <c r="G90" i="13"/>
  <c r="K262" i="10"/>
  <c r="O90" i="13" s="1"/>
  <c r="I262" i="10"/>
  <c r="G262"/>
  <c r="E262"/>
  <c r="I90" i="13" s="1"/>
  <c r="I224" i="12"/>
  <c r="L224" s="1"/>
  <c r="L450" i="10"/>
  <c r="I225" i="12"/>
  <c r="K225"/>
  <c r="G225"/>
  <c r="E225"/>
  <c r="M415" i="10"/>
  <c r="G94" i="12"/>
  <c r="G83" i="13"/>
  <c r="I320" i="10"/>
  <c r="G320"/>
  <c r="K320"/>
  <c r="O83" i="13" s="1"/>
  <c r="E320" i="10"/>
  <c r="I83" i="13" s="1"/>
  <c r="L318" i="10"/>
  <c r="G149" i="12"/>
  <c r="M231" i="10"/>
  <c r="M77" i="12"/>
  <c r="L348" i="10"/>
  <c r="I107" i="12"/>
  <c r="L107" s="1"/>
  <c r="L64"/>
  <c r="M64"/>
  <c r="L200" i="10"/>
  <c r="I141" i="12"/>
  <c r="L141" s="1"/>
  <c r="M80"/>
  <c r="G127"/>
  <c r="M449" i="10"/>
  <c r="C249" i="12"/>
  <c r="G463" i="10"/>
  <c r="E463"/>
  <c r="E249" i="12" s="1"/>
  <c r="I463" i="10"/>
  <c r="K463"/>
  <c r="K249" i="12" s="1"/>
  <c r="I93"/>
  <c r="L93" s="1"/>
  <c r="L414" i="10"/>
  <c r="G235" i="12"/>
  <c r="M398" i="10"/>
  <c r="L398"/>
  <c r="I235" i="12"/>
  <c r="L235" s="1"/>
  <c r="G109"/>
  <c r="M350" i="10"/>
  <c r="L400"/>
  <c r="I237" i="12"/>
  <c r="L237" s="1"/>
  <c r="M192"/>
  <c r="M276"/>
  <c r="M105"/>
  <c r="Q70" i="13"/>
  <c r="M308" i="12"/>
  <c r="Q71" i="13"/>
  <c r="Q77"/>
  <c r="I108" i="12"/>
  <c r="L108" s="1"/>
  <c r="L349" i="10"/>
  <c r="G126" i="12"/>
  <c r="M126" s="1"/>
  <c r="M367" i="10"/>
  <c r="G140" i="12"/>
  <c r="M140" s="1"/>
  <c r="M199" i="10"/>
  <c r="K150" i="12"/>
  <c r="G150"/>
  <c r="E150"/>
  <c r="I150"/>
  <c r="G125"/>
  <c r="M125" s="1"/>
  <c r="M366" i="10"/>
  <c r="L230"/>
  <c r="I148" i="12"/>
  <c r="L148" s="1"/>
  <c r="G88" i="13"/>
  <c r="E232" i="10"/>
  <c r="I88" i="13" s="1"/>
  <c r="G232" i="10"/>
  <c r="K88" i="13" s="1"/>
  <c r="K232" i="10"/>
  <c r="O88" i="13" s="1"/>
  <c r="I232" i="10"/>
  <c r="M88" i="13" s="1"/>
  <c r="P88" s="1"/>
  <c r="M201" i="10"/>
  <c r="G142" i="12"/>
  <c r="M142" s="1"/>
  <c r="I236"/>
  <c r="L236" s="1"/>
  <c r="L399" i="10"/>
  <c r="L413"/>
  <c r="I92" i="12"/>
  <c r="L92" s="1"/>
  <c r="I95"/>
  <c r="G95"/>
  <c r="E95"/>
  <c r="K95"/>
  <c r="M319" i="10"/>
  <c r="G128" i="12"/>
  <c r="M261" i="10"/>
  <c r="I128" i="12"/>
  <c r="L128" s="1"/>
  <c r="L261" i="10"/>
  <c r="G224" i="12"/>
  <c r="M224" s="1"/>
  <c r="M450" i="10"/>
  <c r="C250" i="12"/>
  <c r="K464" i="10"/>
  <c r="K250" i="12" s="1"/>
  <c r="C489" i="10"/>
  <c r="E464"/>
  <c r="E250" i="12" s="1"/>
  <c r="G464" i="10"/>
  <c r="I464"/>
  <c r="L415"/>
  <c r="I94" i="12"/>
  <c r="L94" s="1"/>
  <c r="M318" i="10"/>
  <c r="I149" i="12"/>
  <c r="L149" s="1"/>
  <c r="L231" i="10"/>
  <c r="M262" i="12"/>
  <c r="M348" i="10"/>
  <c r="G107" i="12"/>
  <c r="M107" s="1"/>
  <c r="M263"/>
  <c r="M261"/>
  <c r="G141"/>
  <c r="M141" s="1"/>
  <c r="M200" i="10"/>
  <c r="L449"/>
  <c r="I127" i="12"/>
  <c r="L127" s="1"/>
  <c r="M414" i="10"/>
  <c r="G93" i="12"/>
  <c r="M93" s="1"/>
  <c r="M44"/>
  <c r="G78" i="13"/>
  <c r="G401" i="10"/>
  <c r="I401"/>
  <c r="E401"/>
  <c r="I78" i="13" s="1"/>
  <c r="K401" i="10"/>
  <c r="O78" i="13" s="1"/>
  <c r="L350" i="10"/>
  <c r="I109" i="12"/>
  <c r="L109" s="1"/>
  <c r="M400" i="10"/>
  <c r="G237" i="12"/>
  <c r="M237" s="1"/>
  <c r="M194"/>
  <c r="M351" i="10"/>
  <c r="C17" i="13" s="1"/>
  <c r="M368" i="10"/>
  <c r="C21" i="13" s="1"/>
  <c r="M476" i="10"/>
  <c r="G478"/>
  <c r="K74" i="13" s="1"/>
  <c r="E478" i="10"/>
  <c r="I74" i="13" s="1"/>
  <c r="K478" i="10"/>
  <c r="O74" i="13" s="1"/>
  <c r="I478" i="10"/>
  <c r="M74" i="13" s="1"/>
  <c r="P74" s="1"/>
  <c r="M477" i="10"/>
  <c r="L416"/>
  <c r="B19" i="13" s="1"/>
  <c r="M416" i="10"/>
  <c r="C19" i="13" s="1"/>
  <c r="M460" i="10"/>
  <c r="G465"/>
  <c r="K86" i="13" s="1"/>
  <c r="I465" i="10"/>
  <c r="M86" i="13" s="1"/>
  <c r="P86" s="1"/>
  <c r="K465" i="10"/>
  <c r="O86" i="13" s="1"/>
  <c r="E465" i="10"/>
  <c r="I86" i="13" s="1"/>
  <c r="L460" i="10"/>
  <c r="L202"/>
  <c r="B9" i="13" s="1"/>
  <c r="M451" i="10"/>
  <c r="C31" i="13" s="1"/>
  <c r="L277" i="10"/>
  <c r="B12" i="13" s="1"/>
  <c r="M277" i="10"/>
  <c r="C12" i="13" s="1"/>
  <c r="M336" i="10"/>
  <c r="C20" i="13" s="1"/>
  <c r="L336" i="10"/>
  <c r="B20" i="13" s="1"/>
  <c r="L432" i="10"/>
  <c r="B27" i="13" s="1"/>
  <c r="M432" i="10"/>
  <c r="C27" i="13" s="1"/>
  <c r="M202" i="10"/>
  <c r="C9" i="13" s="1"/>
  <c r="Q25" i="4"/>
  <c r="P25"/>
  <c r="O25"/>
  <c r="N25"/>
  <c r="M25"/>
  <c r="L25"/>
  <c r="K25"/>
  <c r="J25"/>
  <c r="I25"/>
  <c r="H25"/>
  <c r="G25"/>
  <c r="F25"/>
  <c r="E25"/>
  <c r="D25"/>
  <c r="C25"/>
  <c r="Q23"/>
  <c r="P23"/>
  <c r="O23"/>
  <c r="N23"/>
  <c r="M23"/>
  <c r="L23"/>
  <c r="K23"/>
  <c r="J23"/>
  <c r="I23"/>
  <c r="H23"/>
  <c r="G23"/>
  <c r="F23"/>
  <c r="E23"/>
  <c r="D23"/>
  <c r="C23"/>
  <c r="Q21"/>
  <c r="P21"/>
  <c r="O21"/>
  <c r="N21"/>
  <c r="M21"/>
  <c r="L21"/>
  <c r="K21"/>
  <c r="J21"/>
  <c r="I21"/>
  <c r="H21"/>
  <c r="G21"/>
  <c r="F21"/>
  <c r="E21"/>
  <c r="D21"/>
  <c r="C21"/>
  <c r="Q19"/>
  <c r="P19"/>
  <c r="O19"/>
  <c r="N19"/>
  <c r="M19"/>
  <c r="L19"/>
  <c r="K19"/>
  <c r="J19"/>
  <c r="I19"/>
  <c r="H19"/>
  <c r="G19"/>
  <c r="F19"/>
  <c r="E19"/>
  <c r="D19"/>
  <c r="C19"/>
  <c r="S16"/>
  <c r="T16" s="1"/>
  <c r="S15"/>
  <c r="T15" s="1"/>
  <c r="S14"/>
  <c r="T14" s="1"/>
  <c r="S13"/>
  <c r="T13" s="1"/>
  <c r="S12"/>
  <c r="T12" s="1"/>
  <c r="S11"/>
  <c r="T11" s="1"/>
  <c r="S10"/>
  <c r="T10" s="1"/>
  <c r="S9"/>
  <c r="T9" s="1"/>
  <c r="S8"/>
  <c r="T8" s="1"/>
  <c r="S7"/>
  <c r="T7" s="1"/>
  <c r="S6"/>
  <c r="T6" s="1"/>
  <c r="S5"/>
  <c r="T5" s="1"/>
  <c r="C40" i="13" l="1"/>
  <c r="S323" i="12"/>
  <c r="B42" i="13"/>
  <c r="R321" i="12"/>
  <c r="B39" i="13"/>
  <c r="R320" i="12"/>
  <c r="B57" i="13"/>
  <c r="R336" i="12"/>
  <c r="C39" i="13"/>
  <c r="S320" i="12"/>
  <c r="C42" i="13"/>
  <c r="S321" i="12"/>
  <c r="L95"/>
  <c r="C58" i="13"/>
  <c r="S335" i="12"/>
  <c r="B40" i="13"/>
  <c r="R323" i="12"/>
  <c r="C47" i="13"/>
  <c r="S316" i="12"/>
  <c r="G238"/>
  <c r="C57" i="13"/>
  <c r="S336" i="12"/>
  <c r="B58" i="13"/>
  <c r="R335" i="12"/>
  <c r="B53" i="13"/>
  <c r="R333" i="12"/>
  <c r="C53" i="13"/>
  <c r="S333" i="12"/>
  <c r="B47" i="13"/>
  <c r="R316" i="12"/>
  <c r="M94"/>
  <c r="L225"/>
  <c r="I238"/>
  <c r="M109"/>
  <c r="M127"/>
  <c r="K78" i="13"/>
  <c r="M401" i="10"/>
  <c r="C25" i="13" s="1"/>
  <c r="G250" i="12"/>
  <c r="M464" i="10"/>
  <c r="C251" i="12"/>
  <c r="C504" i="10"/>
  <c r="C490"/>
  <c r="G489"/>
  <c r="I489"/>
  <c r="K489"/>
  <c r="K251" i="12" s="1"/>
  <c r="E489" i="10"/>
  <c r="E251" i="12" s="1"/>
  <c r="M128"/>
  <c r="M95"/>
  <c r="Q88" i="13"/>
  <c r="M83"/>
  <c r="P83" s="1"/>
  <c r="L320" i="10"/>
  <c r="B32" i="13" s="1"/>
  <c r="L262" i="10"/>
  <c r="B22" i="13" s="1"/>
  <c r="M90"/>
  <c r="P90" s="1"/>
  <c r="G73"/>
  <c r="E290" i="10"/>
  <c r="I73" i="13" s="1"/>
  <c r="G290" i="10"/>
  <c r="K290"/>
  <c r="O73" i="13" s="1"/>
  <c r="I290" i="10"/>
  <c r="G278" i="12"/>
  <c r="I278"/>
  <c r="E278"/>
  <c r="K278"/>
  <c r="L462" i="10"/>
  <c r="I248" i="12"/>
  <c r="L248" s="1"/>
  <c r="C252"/>
  <c r="K129"/>
  <c r="I129"/>
  <c r="G129"/>
  <c r="E129"/>
  <c r="M108"/>
  <c r="Q86" i="13"/>
  <c r="Q74"/>
  <c r="M78"/>
  <c r="P78" s="1"/>
  <c r="L401" i="10"/>
  <c r="B25" i="13" s="1"/>
  <c r="I250" i="12"/>
  <c r="L250" s="1"/>
  <c r="L464" i="10"/>
  <c r="M150" i="12"/>
  <c r="L150"/>
  <c r="M235"/>
  <c r="L182"/>
  <c r="M182"/>
  <c r="I249"/>
  <c r="L249" s="1"/>
  <c r="L463" i="10"/>
  <c r="G249" i="12"/>
  <c r="M249" s="1"/>
  <c r="M463" i="10"/>
  <c r="M149" i="12"/>
  <c r="K83" i="13"/>
  <c r="Q83" s="1"/>
  <c r="M320" i="10"/>
  <c r="C32" i="13" s="1"/>
  <c r="M225" i="12"/>
  <c r="K90" i="13"/>
  <c r="M262" i="10"/>
  <c r="C22" i="13" s="1"/>
  <c r="G277" i="12"/>
  <c r="M289" i="10"/>
  <c r="I277" i="12"/>
  <c r="L277" s="1"/>
  <c r="L289" i="10"/>
  <c r="M92" i="12"/>
  <c r="G248"/>
  <c r="M248" s="1"/>
  <c r="M462" i="10"/>
  <c r="M236" i="12"/>
  <c r="M148"/>
  <c r="M81"/>
  <c r="L81"/>
  <c r="Q84" i="13"/>
  <c r="L238" i="12"/>
  <c r="M238"/>
  <c r="M478" i="10"/>
  <c r="L465"/>
  <c r="B23" i="13" s="1"/>
  <c r="L478" i="10"/>
  <c r="M465"/>
  <c r="C23" i="13" s="1"/>
  <c r="T18" i="4"/>
  <c r="C52" i="13" l="1"/>
  <c r="S317" i="12"/>
  <c r="C46" i="13"/>
  <c r="S326" i="12"/>
  <c r="C54" i="13"/>
  <c r="S334" i="12"/>
  <c r="C55" i="13"/>
  <c r="S331" i="12"/>
  <c r="C44" i="13"/>
  <c r="S325" i="12"/>
  <c r="L129"/>
  <c r="B49" i="13"/>
  <c r="R327" i="12"/>
  <c r="B52" i="13"/>
  <c r="R317" i="12"/>
  <c r="B46" i="13"/>
  <c r="R326" i="12"/>
  <c r="B55" i="13"/>
  <c r="R331" i="12"/>
  <c r="B44" i="13"/>
  <c r="R325" i="12"/>
  <c r="C49" i="13"/>
  <c r="S327" i="12"/>
  <c r="B54" i="13"/>
  <c r="R334" i="12"/>
  <c r="M278"/>
  <c r="K252"/>
  <c r="I252"/>
  <c r="G252"/>
  <c r="E252"/>
  <c r="G251"/>
  <c r="M489" i="10"/>
  <c r="C110" i="12"/>
  <c r="C111" s="1"/>
  <c r="C505" i="10"/>
  <c r="G504"/>
  <c r="K504"/>
  <c r="K110" i="12" s="1"/>
  <c r="I504" i="10"/>
  <c r="E504"/>
  <c r="E110" i="12" s="1"/>
  <c r="M277"/>
  <c r="Q90" i="13"/>
  <c r="M129" i="12"/>
  <c r="L278"/>
  <c r="M73" i="13"/>
  <c r="P73" s="1"/>
  <c r="L290" i="10"/>
  <c r="B13" i="13" s="1"/>
  <c r="M290" i="10"/>
  <c r="C13" i="13" s="1"/>
  <c r="K73"/>
  <c r="I251" i="12"/>
  <c r="L251" s="1"/>
  <c r="L489" i="10"/>
  <c r="G92" i="13"/>
  <c r="E490" i="10"/>
  <c r="I92" i="13" s="1"/>
  <c r="K490" i="10"/>
  <c r="O92" i="13" s="1"/>
  <c r="G490" i="10"/>
  <c r="I490"/>
  <c r="M250" i="12"/>
  <c r="Q78" i="13"/>
  <c r="P30" i="3"/>
  <c r="O30"/>
  <c r="N30"/>
  <c r="M30"/>
  <c r="L30"/>
  <c r="K30"/>
  <c r="J30"/>
  <c r="I30"/>
  <c r="H30"/>
  <c r="G30"/>
  <c r="F30"/>
  <c r="E30"/>
  <c r="D30"/>
  <c r="C30"/>
  <c r="P28"/>
  <c r="O28"/>
  <c r="N28"/>
  <c r="M28"/>
  <c r="L28"/>
  <c r="K28"/>
  <c r="J28"/>
  <c r="I28"/>
  <c r="H28"/>
  <c r="G28"/>
  <c r="F28"/>
  <c r="E28"/>
  <c r="D28"/>
  <c r="C28"/>
  <c r="P26"/>
  <c r="O26"/>
  <c r="N26"/>
  <c r="M26"/>
  <c r="L26"/>
  <c r="K26"/>
  <c r="J26"/>
  <c r="I26"/>
  <c r="H26"/>
  <c r="G26"/>
  <c r="F26"/>
  <c r="E26"/>
  <c r="D26"/>
  <c r="C26"/>
  <c r="P24"/>
  <c r="O24"/>
  <c r="N24"/>
  <c r="M24"/>
  <c r="L24"/>
  <c r="K24"/>
  <c r="J24"/>
  <c r="I24"/>
  <c r="H24"/>
  <c r="G24"/>
  <c r="F24"/>
  <c r="E24"/>
  <c r="D24"/>
  <c r="C24"/>
  <c r="S22"/>
  <c r="T22" s="1"/>
  <c r="S21"/>
  <c r="T21" s="1"/>
  <c r="S20"/>
  <c r="T20" s="1"/>
  <c r="S19"/>
  <c r="T19" s="1"/>
  <c r="T23" s="1"/>
  <c r="B45" i="13" l="1"/>
  <c r="R315" i="12"/>
  <c r="C45" i="13"/>
  <c r="S315" i="12"/>
  <c r="C50" i="13"/>
  <c r="S329" i="12"/>
  <c r="B50" i="13"/>
  <c r="R329" i="12"/>
  <c r="M252"/>
  <c r="M92" i="13"/>
  <c r="P92" s="1"/>
  <c r="L490" i="10"/>
  <c r="B24" i="13" s="1"/>
  <c r="L504" i="10"/>
  <c r="I110" i="12"/>
  <c r="L110" s="1"/>
  <c r="G110"/>
  <c r="M504" i="10"/>
  <c r="G111" i="12"/>
  <c r="I111"/>
  <c r="E111"/>
  <c r="K111"/>
  <c r="M251"/>
  <c r="K92" i="13"/>
  <c r="M490" i="10"/>
  <c r="C24" i="13" s="1"/>
  <c r="Q73"/>
  <c r="G93"/>
  <c r="K505" i="10"/>
  <c r="O93" i="13" s="1"/>
  <c r="I505" i="10"/>
  <c r="G505"/>
  <c r="E505"/>
  <c r="I93" i="13" s="1"/>
  <c r="L252" i="12"/>
  <c r="M35" i="2"/>
  <c r="L35"/>
  <c r="K35"/>
  <c r="J35"/>
  <c r="I35"/>
  <c r="H35"/>
  <c r="G35"/>
  <c r="F35"/>
  <c r="E35"/>
  <c r="D35"/>
  <c r="C35"/>
  <c r="M33"/>
  <c r="L33"/>
  <c r="K33"/>
  <c r="J33"/>
  <c r="H33"/>
  <c r="G33"/>
  <c r="F33"/>
  <c r="E33"/>
  <c r="D33"/>
  <c r="M31"/>
  <c r="L31"/>
  <c r="K31"/>
  <c r="J31"/>
  <c r="H31"/>
  <c r="G31"/>
  <c r="F31"/>
  <c r="E31"/>
  <c r="D31"/>
  <c r="M29"/>
  <c r="L29"/>
  <c r="K29"/>
  <c r="J29"/>
  <c r="I29"/>
  <c r="H29"/>
  <c r="G29"/>
  <c r="F29"/>
  <c r="E29"/>
  <c r="D29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P5" s="1"/>
  <c r="M110" i="12" l="1"/>
  <c r="B51" i="13"/>
  <c r="R328" i="12"/>
  <c r="C51" i="13"/>
  <c r="S328" i="12"/>
  <c r="M111"/>
  <c r="L505" i="10"/>
  <c r="B18" i="13" s="1"/>
  <c r="M93"/>
  <c r="P93" s="1"/>
  <c r="K93"/>
  <c r="Q93" s="1"/>
  <c r="M505" i="10"/>
  <c r="C18" i="13" s="1"/>
  <c r="Q92"/>
  <c r="L111" i="12"/>
  <c r="P28" i="2"/>
  <c r="M28" i="1"/>
  <c r="L28"/>
  <c r="K28"/>
  <c r="J28"/>
  <c r="I28"/>
  <c r="H28"/>
  <c r="G28"/>
  <c r="F28"/>
  <c r="E28"/>
  <c r="D28"/>
  <c r="C28"/>
  <c r="M26"/>
  <c r="L26"/>
  <c r="K26"/>
  <c r="J26"/>
  <c r="I26"/>
  <c r="H26"/>
  <c r="G26"/>
  <c r="F26"/>
  <c r="E26"/>
  <c r="D26"/>
  <c r="C26"/>
  <c r="M24"/>
  <c r="L24"/>
  <c r="K24"/>
  <c r="J24"/>
  <c r="I24"/>
  <c r="H24"/>
  <c r="G24"/>
  <c r="F24"/>
  <c r="E24"/>
  <c r="D24"/>
  <c r="C24"/>
  <c r="M22"/>
  <c r="L22"/>
  <c r="K22"/>
  <c r="J22"/>
  <c r="I22"/>
  <c r="H22"/>
  <c r="G22"/>
  <c r="F22"/>
  <c r="E22"/>
  <c r="D22"/>
  <c r="C22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C48" i="13" l="1"/>
  <c r="S330" i="12"/>
  <c r="B48" i="13"/>
  <c r="R330" i="12"/>
  <c r="O21" i="1"/>
</calcChain>
</file>

<file path=xl/sharedStrings.xml><?xml version="1.0" encoding="utf-8"?>
<sst xmlns="http://schemas.openxmlformats.org/spreadsheetml/2006/main" count="1841" uniqueCount="376">
  <si>
    <t>№п/п</t>
  </si>
  <si>
    <t>Прізвище, ім'я учня</t>
  </si>
  <si>
    <t>Назва предмета</t>
  </si>
  <si>
    <t>Рейтинг</t>
  </si>
  <si>
    <t>Середній бал</t>
  </si>
  <si>
    <t>Рівень 
навч.</t>
  </si>
  <si>
    <t>укр.мова</t>
  </si>
  <si>
    <t>Читання</t>
  </si>
  <si>
    <t>Англ мова</t>
  </si>
  <si>
    <t>Математ</t>
  </si>
  <si>
    <t>Природозн.</t>
  </si>
  <si>
    <t>Я і Україна</t>
  </si>
  <si>
    <t>Муз.мист.</t>
  </si>
  <si>
    <t>Обр.мист</t>
  </si>
  <si>
    <t>Труд.навч.</t>
  </si>
  <si>
    <t>Фіз.культ.</t>
  </si>
  <si>
    <t>Осн.здор.</t>
  </si>
  <si>
    <t>Бень  Вікторія</t>
  </si>
  <si>
    <t>Власюк  Дмитро</t>
  </si>
  <si>
    <t>Войтюк  Владислав</t>
  </si>
  <si>
    <t>Гончарук  Віталій</t>
  </si>
  <si>
    <t>Коса  Дар'я</t>
  </si>
  <si>
    <t xml:space="preserve"> Кривешко  Степан</t>
  </si>
  <si>
    <t>Мартюхін  Максим</t>
  </si>
  <si>
    <t>Моісєєнкова Олекс.</t>
  </si>
  <si>
    <t>Мусієнко Іван</t>
  </si>
  <si>
    <t>зар.</t>
  </si>
  <si>
    <t>Мусієнко  Марія</t>
  </si>
  <si>
    <t>Сірогін  Дмитро</t>
  </si>
  <si>
    <t>Стасюк  Богдан</t>
  </si>
  <si>
    <t>Суліма  Ольга</t>
  </si>
  <si>
    <t>Шевчук  Марія</t>
  </si>
  <si>
    <t>Шпак  Максим</t>
  </si>
  <si>
    <t>Початковий рівень</t>
  </si>
  <si>
    <t>%</t>
  </si>
  <si>
    <t>Середній рівень</t>
  </si>
  <si>
    <t>Достатній рівень</t>
  </si>
  <si>
    <t>Високий рівень</t>
  </si>
  <si>
    <t>Бабійчук  Іван</t>
  </si>
  <si>
    <t>достатній</t>
  </si>
  <si>
    <t>Бондарчук  Аліна</t>
  </si>
  <si>
    <t>зар</t>
  </si>
  <si>
    <t>Ваколюк  Галина</t>
  </si>
  <si>
    <t>середній</t>
  </si>
  <si>
    <t>Варич   Анна</t>
  </si>
  <si>
    <t>високий</t>
  </si>
  <si>
    <t>Головаченко Ірина</t>
  </si>
  <si>
    <t>Гула   Максим</t>
  </si>
  <si>
    <t>Дмитренко Максим</t>
  </si>
  <si>
    <t>Каблукова   Аріна</t>
  </si>
  <si>
    <t>Кондратюк Віолетта</t>
  </si>
  <si>
    <t>Корнієнко  Андрій</t>
  </si>
  <si>
    <t>Кривий  Богдан</t>
  </si>
  <si>
    <t>Лісовенко Віолєтта</t>
  </si>
  <si>
    <t>Манжула  Анна</t>
  </si>
  <si>
    <t>Моїсєєнкова  Дарія</t>
  </si>
  <si>
    <t>Мусієнко  Ірина</t>
  </si>
  <si>
    <t>Поляруш  Глєб</t>
  </si>
  <si>
    <t>Січкоріз   олександр</t>
  </si>
  <si>
    <t>Скорбун  Дарина</t>
  </si>
  <si>
    <t>Співак  Вадим</t>
  </si>
  <si>
    <t>Ткачук  Денис</t>
  </si>
  <si>
    <t>Цимбалюк  Руслан</t>
  </si>
  <si>
    <t>Черватюк  Анастасія</t>
  </si>
  <si>
    <t xml:space="preserve">Класний  керівник: </t>
  </si>
  <si>
    <t>Подзігун В.М.</t>
  </si>
  <si>
    <t>укр.літер.</t>
  </si>
  <si>
    <t>Росмова</t>
  </si>
  <si>
    <t>Св.літер.</t>
  </si>
  <si>
    <t>Англ.мова</t>
  </si>
  <si>
    <t>Історія Укр.</t>
  </si>
  <si>
    <t>Етика</t>
  </si>
  <si>
    <t>Вс.історія</t>
  </si>
  <si>
    <t>Географія</t>
  </si>
  <si>
    <t>Байрачна Яна</t>
  </si>
  <si>
    <t>Бачинський Максим</t>
  </si>
  <si>
    <t>Бондаренко Влад.</t>
  </si>
  <si>
    <t>Бублик Максим</t>
  </si>
  <si>
    <t>Горбань Наталія</t>
  </si>
  <si>
    <t>Деркач Поліна</t>
  </si>
  <si>
    <t>Кащенко Наталія</t>
  </si>
  <si>
    <t>Лісовенко Вадим</t>
  </si>
  <si>
    <t>Марценюк В.</t>
  </si>
  <si>
    <t>Притула Максим</t>
  </si>
  <si>
    <t>Черватюк Аліна</t>
  </si>
  <si>
    <t>Шевченко Маргар.</t>
  </si>
  <si>
    <t>Іст.України</t>
  </si>
  <si>
    <t>Алгебра</t>
  </si>
  <si>
    <t>Геометр.</t>
  </si>
  <si>
    <t>Біологія</t>
  </si>
  <si>
    <t>Фізика</t>
  </si>
  <si>
    <t>Хімія</t>
  </si>
  <si>
    <t xml:space="preserve"> Бондар Оля</t>
  </si>
  <si>
    <t>Ваколюк Валерія</t>
  </si>
  <si>
    <t>Єфімова  Анастасія</t>
  </si>
  <si>
    <t>Зарудняк  Іванна</t>
  </si>
  <si>
    <t>Кравець Ярослав</t>
  </si>
  <si>
    <t>Лаврик  Іван</t>
  </si>
  <si>
    <t>Орел  Анастасія</t>
  </si>
  <si>
    <t>Панасенко  Анастасія</t>
  </si>
  <si>
    <t>Цьомик  Тетяна</t>
  </si>
  <si>
    <t>Класний  керівник:                                                Кравченко В.О.</t>
  </si>
  <si>
    <t>Бень Віктор</t>
  </si>
  <si>
    <t>cередній</t>
  </si>
  <si>
    <t>Бондар Владислав</t>
  </si>
  <si>
    <t>початк.</t>
  </si>
  <si>
    <t>Бурко Наталія</t>
  </si>
  <si>
    <t>достатн.</t>
  </si>
  <si>
    <t>Ваколюк Олександр</t>
  </si>
  <si>
    <t>Зацерковна Діана</t>
  </si>
  <si>
    <t>Кащенко Олексій</t>
  </si>
  <si>
    <t>Коваль Валентин</t>
  </si>
  <si>
    <t>Лисюк Антон</t>
  </si>
  <si>
    <t>Лісовенко Анастасія</t>
  </si>
  <si>
    <t>середн.</t>
  </si>
  <si>
    <t>Мусієнко Ганна</t>
  </si>
  <si>
    <t>Пукас Олексій</t>
  </si>
  <si>
    <t>Скорбун Тамара</t>
  </si>
  <si>
    <t>Странцева Наталія</t>
  </si>
  <si>
    <t>Сторожук Марина</t>
  </si>
  <si>
    <t>Ткачук Олексій</t>
  </si>
  <si>
    <t>Шевчук Олександр</t>
  </si>
  <si>
    <t>Правозн</t>
  </si>
  <si>
    <t>Худ.культ.</t>
  </si>
  <si>
    <t>Інформат</t>
  </si>
  <si>
    <t>Болтак Лілія</t>
  </si>
  <si>
    <t>достат</t>
  </si>
  <si>
    <t>Горбань  Ольга</t>
  </si>
  <si>
    <t>висок</t>
  </si>
  <si>
    <t>Дворецький Вячес</t>
  </si>
  <si>
    <t>початк</t>
  </si>
  <si>
    <t>Деркач Денис</t>
  </si>
  <si>
    <t>Діденко Аліна</t>
  </si>
  <si>
    <t>середн</t>
  </si>
  <si>
    <t>Жердицький Влад</t>
  </si>
  <si>
    <t>Лаврентій Максим</t>
  </si>
  <si>
    <t>Лісова  Людмила</t>
  </si>
  <si>
    <t>Назаренко Вікторія</t>
  </si>
  <si>
    <t>Остапенко  Андрій</t>
  </si>
  <si>
    <t>Поплавський  Макс</t>
  </si>
  <si>
    <t>Река  Олена</t>
  </si>
  <si>
    <t>Сензюк  Марина</t>
  </si>
  <si>
    <t>Сич  Денис</t>
  </si>
  <si>
    <t>Тернопільська Ната</t>
  </si>
  <si>
    <t>Технології</t>
  </si>
  <si>
    <t>Захист Вітч.</t>
  </si>
  <si>
    <t>Люд.і світ</t>
  </si>
  <si>
    <t>Економіка</t>
  </si>
  <si>
    <t>Бачинська Тетяна</t>
  </si>
  <si>
    <t>ГлущенкоВолодимир</t>
  </si>
  <si>
    <t>КорнієнкоМаксим</t>
  </si>
  <si>
    <t>Лапа Юлія</t>
  </si>
  <si>
    <t>РадзіковськаВікторія</t>
  </si>
  <si>
    <t>Смішко Сергій</t>
  </si>
  <si>
    <t>ШевчукАнастасія</t>
  </si>
  <si>
    <t>Класний керівник:                                      Шемчук Н.К.</t>
  </si>
  <si>
    <t>клас</t>
  </si>
  <si>
    <t>учитель</t>
  </si>
  <si>
    <t>к-сть учнів</t>
  </si>
  <si>
    <t>рівень навчальних досягнень учнів</t>
  </si>
  <si>
    <t>якісний показник</t>
  </si>
  <si>
    <t>% успішності</t>
  </si>
  <si>
    <t>примітка</t>
  </si>
  <si>
    <t>п</t>
  </si>
  <si>
    <t>с</t>
  </si>
  <si>
    <t>д</t>
  </si>
  <si>
    <t>в</t>
  </si>
  <si>
    <t>Мельник Л.І.</t>
  </si>
  <si>
    <t>Глушко П.В.</t>
  </si>
  <si>
    <t>всього</t>
  </si>
  <si>
    <t>Директор школи                                     C.К.Творун</t>
  </si>
  <si>
    <t>Баланчук О.А.</t>
  </si>
  <si>
    <t xml:space="preserve">всього </t>
  </si>
  <si>
    <t xml:space="preserve">Директор школи                                     </t>
  </si>
  <si>
    <t>Мельник  Л.І.</t>
  </si>
  <si>
    <t>Ваколюк Л.Я.</t>
  </si>
  <si>
    <t>Цаль Т.В.</t>
  </si>
  <si>
    <t>Білостенюк Л.В.</t>
  </si>
  <si>
    <t>Бадюк Т.К.</t>
  </si>
  <si>
    <t>Творун О.К.</t>
  </si>
  <si>
    <t>Оркуша А.М.</t>
  </si>
  <si>
    <t>Голотюк В.Л.</t>
  </si>
  <si>
    <t>Творун З.В.</t>
  </si>
  <si>
    <t>Глущенко Т.Г.</t>
  </si>
  <si>
    <t>Кравченко В.О.</t>
  </si>
  <si>
    <t>Творун С.К.</t>
  </si>
  <si>
    <t xml:space="preserve">Директор школи                                    </t>
  </si>
  <si>
    <t>% учпішності</t>
  </si>
  <si>
    <t>Магера В.В.</t>
  </si>
  <si>
    <t>Дубов С.І.,ШемчукН.К.</t>
  </si>
  <si>
    <t>Шемчук Н.К.</t>
  </si>
  <si>
    <t>примітка (спец.гр., звільн.)</t>
  </si>
  <si>
    <t>Марингевич В.В.</t>
  </si>
  <si>
    <t>Мельник Т.С.</t>
  </si>
  <si>
    <t>Скорбун А.Г.</t>
  </si>
  <si>
    <t>Войчишин В.В.</t>
  </si>
  <si>
    <t>атестовано</t>
  </si>
  <si>
    <t>Предмет</t>
  </si>
  <si>
    <t>Українська мова</t>
  </si>
  <si>
    <t>Українська літ.</t>
  </si>
  <si>
    <t>РАЗОМ:</t>
  </si>
  <si>
    <t>Основи здоров'я</t>
  </si>
  <si>
    <t>Рос.мова</t>
  </si>
  <si>
    <t>Світ.літерат.</t>
  </si>
  <si>
    <t>Математика</t>
  </si>
  <si>
    <t>Геометрія</t>
  </si>
  <si>
    <r>
      <rPr>
        <b/>
        <sz val="14"/>
        <color indexed="8"/>
        <rFont val="Calibri"/>
        <family val="2"/>
        <charset val="204"/>
      </rPr>
      <t xml:space="preserve">8.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Магера В.В. </t>
    </r>
    <r>
      <rPr>
        <b/>
        <sz val="14"/>
        <color indexed="8"/>
        <rFont val="Calibri"/>
        <family val="2"/>
        <charset val="204"/>
      </rPr>
      <t xml:space="preserve">за І семестр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</si>
  <si>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>Природознавст.</t>
  </si>
  <si>
    <t>Історія України</t>
  </si>
  <si>
    <t>Всесв.історія</t>
  </si>
  <si>
    <t>Правознавство</t>
  </si>
  <si>
    <t>Англійська мова</t>
  </si>
  <si>
    <t>Фізкультура</t>
  </si>
  <si>
    <t>Музика</t>
  </si>
  <si>
    <t>Муз.мистецтво</t>
  </si>
  <si>
    <t>Худ.культура</t>
  </si>
  <si>
    <t>Обр.мистецтво</t>
  </si>
  <si>
    <t>Інформатика</t>
  </si>
  <si>
    <r>
      <rPr>
        <b/>
        <sz val="14"/>
        <color indexed="8"/>
        <rFont val="Calibri"/>
        <family val="2"/>
        <charset val="204"/>
      </rPr>
      <t xml:space="preserve">18. 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Творун С.К. </t>
    </r>
    <r>
      <rPr>
        <b/>
        <sz val="14"/>
        <color indexed="8"/>
        <rFont val="Calibri"/>
        <family val="2"/>
        <charset val="204"/>
      </rPr>
      <t xml:space="preserve">за І семестр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</si>
  <si>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>Всесв. Історія</t>
  </si>
  <si>
    <t>Людина і світ</t>
  </si>
  <si>
    <t>Атановська Валерія</t>
  </si>
  <si>
    <t>Бень Андрій</t>
  </si>
  <si>
    <t>Вишнівський Павло</t>
  </si>
  <si>
    <t>Войцехівська Юлія</t>
  </si>
  <si>
    <t>Данилевич Денис</t>
  </si>
  <si>
    <t>Деркач Павло</t>
  </si>
  <si>
    <t>Іщук Антон</t>
  </si>
  <si>
    <t>Квашина Анастасія</t>
  </si>
  <si>
    <t>Мартюхін Олександр</t>
  </si>
  <si>
    <t>Морщук Руслан</t>
  </si>
  <si>
    <t>Мусієнко Дмитро</t>
  </si>
  <si>
    <t>Созда Максим</t>
  </si>
  <si>
    <t>Степанеко Михайло</t>
  </si>
  <si>
    <t>Ткачук Дарина</t>
  </si>
  <si>
    <t>Чорний Володимир</t>
  </si>
  <si>
    <t>Бондаренко Богдан</t>
  </si>
  <si>
    <t>Гайдарук Тетяна</t>
  </si>
  <si>
    <t>Дусанюк Тетяна</t>
  </si>
  <si>
    <t>Іващук Анастасія</t>
  </si>
  <si>
    <t>Коровецька Світлана</t>
  </si>
  <si>
    <t>Морозова Лілія</t>
  </si>
  <si>
    <t>Творун Ольга</t>
  </si>
  <si>
    <t>Швець Сергій</t>
  </si>
  <si>
    <t>Шевчук Олег</t>
  </si>
  <si>
    <t>Шишков Ярослав</t>
  </si>
  <si>
    <t>зв</t>
  </si>
  <si>
    <t>Оцінювання навчальних досягнень учнів    10   класу  за     2012 - 2013 н.р.</t>
  </si>
  <si>
    <t>Оцінювання навчальних досягнень учнів    6   класу
  за   2012 - 2013 н.р.</t>
  </si>
  <si>
    <t>серед.</t>
  </si>
  <si>
    <t>дост.</t>
  </si>
  <si>
    <t>почат.</t>
  </si>
  <si>
    <t>ЗАР</t>
  </si>
  <si>
    <t>Оцінювання навчальних досягнень учнів     3  класу
  за    2012 - 2013 н.р.</t>
  </si>
  <si>
    <t>Оцінювання навчальних досягнень учнів   4  класу
  за    2012 - 2013 н.р.</t>
  </si>
  <si>
    <t>Оцінювання навчальних досягнень учнів    5   класу  за     2012 - 2013 н.р.</t>
  </si>
  <si>
    <t>Оцінювання навчальних досягнень учнів     7   класу  за    2012 - 2013 н.р.</t>
  </si>
  <si>
    <t>Оцінювання навчальних досягнень учнів   8    класу  за    2012 - 2013 н.р.</t>
  </si>
  <si>
    <t>Оцінювання навчальних досягнень учнів   9    класу  за    2012 - 2013 н.р.</t>
  </si>
  <si>
    <t>Оцінювання навчальних досягнень учнів     11  класу  за    2012 - 2013 н.р.</t>
  </si>
  <si>
    <t xml:space="preserve">середній </t>
  </si>
  <si>
    <t>Квашина Тетяна</t>
  </si>
  <si>
    <t>Екологія</t>
  </si>
  <si>
    <t>Астрономія</t>
  </si>
  <si>
    <t>висок ий</t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</si>
  <si>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образотворчого мистецтва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</si>
  <si>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художньої культури за  2012 -2013 н.р                     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</si>
  <si>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української мови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</si>
  <si>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української літератури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</si>
  <si>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світової літератури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</si>
  <si>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іноземної мови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</si>
  <si>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алгебри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</si>
  <si>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геометрії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</si>
  <si>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математики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</si>
  <si>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історії України 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</si>
  <si>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всесвітньої історії 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</si>
  <si>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правознавства за  2012 -2013 н.р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</si>
  <si>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російської мови за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</si>
  <si>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 економіки     за  2012 -2013 н.р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</si>
  <si>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етики за  2012 -2013 н.р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</si>
  <si>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людина і світ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</si>
  <si>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</t>
    </r>
    <r>
      <rPr>
        <b/>
        <sz val="11"/>
        <color indexed="10"/>
        <rFont val="Calibri"/>
        <family val="2"/>
        <charset val="204"/>
      </rPr>
      <t>основ здоров'я</t>
    </r>
    <r>
      <rPr>
        <b/>
        <sz val="11"/>
        <color indexed="8"/>
        <rFont val="Calibri"/>
        <family val="2"/>
        <charset val="204"/>
      </rPr>
      <t xml:space="preserve">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</si>
  <si>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захист Вітчизни за  2012 -2013 н.р                     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</si>
  <si>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природознавства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</si>
  <si>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біології</t>
    </r>
    <r>
      <rPr>
        <b/>
        <sz val="11"/>
        <color indexed="8"/>
        <rFont val="Calibri"/>
        <family val="2"/>
        <charset val="204"/>
      </rPr>
      <t xml:space="preserve">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</si>
  <si>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географії</t>
    </r>
    <r>
      <rPr>
        <b/>
        <sz val="11"/>
        <color indexed="8"/>
        <rFont val="Calibri"/>
        <family val="2"/>
        <charset val="204"/>
      </rPr>
      <t xml:space="preserve">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</si>
  <si>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фізичної культури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</si>
  <si>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інформатики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</si>
  <si>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</t>
    </r>
    <r>
      <rPr>
        <b/>
        <sz val="11"/>
        <color indexed="10"/>
        <rFont val="Calibri"/>
        <family val="2"/>
        <charset val="204"/>
      </rPr>
      <t>хімії</t>
    </r>
    <r>
      <rPr>
        <b/>
        <sz val="11"/>
        <color indexed="8"/>
        <rFont val="Calibri"/>
        <family val="2"/>
        <charset val="204"/>
      </rPr>
      <t xml:space="preserve">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</si>
  <si>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музичного мистецтва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</si>
  <si>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трудового навчання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</si>
  <si>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фізики 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</si>
  <si>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громадянської освіти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</si>
  <si>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t xml:space="preserve">Директор школи                         </t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</si>
  <si>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астрономії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</si>
  <si>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з екології 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</si>
  <si>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 за  2012 -2013 н.р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</si>
  <si>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>Білостегнюк Л.В.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</si>
  <si>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 xml:space="preserve"> </t>
  </si>
  <si>
    <t>Укр. мова</t>
  </si>
  <si>
    <t>Укр. літ.</t>
  </si>
  <si>
    <r>
      <rPr>
        <b/>
        <sz val="14"/>
        <color indexed="8"/>
        <rFont val="Calibri"/>
        <family val="2"/>
        <charset val="204"/>
      </rPr>
      <t xml:space="preserve">2.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Ваколюк Л.Я.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</si>
  <si>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3.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Цаль Т.В.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</si>
  <si>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4.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Творун О.К.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</si>
  <si>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5.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ТворунЗ.В.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</si>
  <si>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6.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Скорбун А.Г.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</si>
  <si>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7.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Шемчук Н.К.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</si>
  <si>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9.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Кравченко В.О.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</si>
  <si>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>Cпец-група</t>
  </si>
  <si>
    <r>
      <rPr>
        <b/>
        <sz val="14"/>
        <color indexed="8"/>
        <rFont val="Calibri"/>
        <family val="2"/>
        <charset val="204"/>
      </rPr>
      <t xml:space="preserve">10.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Голотюк В.Л. </t>
    </r>
    <r>
      <rPr>
        <b/>
        <sz val="14"/>
        <color indexed="8"/>
        <rFont val="Calibri"/>
        <family val="2"/>
        <charset val="204"/>
      </rPr>
      <t xml:space="preserve">за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</si>
  <si>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11.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Марингевич В.В.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</si>
  <si>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12.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Баланчук О.А.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</si>
  <si>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13.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Оркуші А.М.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</si>
  <si>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14.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Глушко П.В.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</si>
  <si>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15.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Мельник Т.С.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</si>
  <si>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16.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Войчишин В.В.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</si>
  <si>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17.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Глущенко Т.Г.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</si>
  <si>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19.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Бадюк Т.К.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</si>
  <si>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>Світова літер.</t>
  </si>
  <si>
    <t>Російська мова</t>
  </si>
  <si>
    <r>
      <rPr>
        <b/>
        <sz val="14"/>
        <color indexed="8"/>
        <rFont val="Calibri"/>
        <family val="2"/>
        <charset val="204"/>
      </rPr>
      <t xml:space="preserve">20.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Мельник Л.І. </t>
    </r>
    <r>
      <rPr>
        <b/>
        <sz val="14"/>
        <color indexed="8"/>
        <rFont val="Calibri"/>
        <family val="2"/>
        <charset val="204"/>
      </rPr>
      <t xml:space="preserve">за 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</si>
  <si>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r>
      <rPr>
        <b/>
        <sz val="14"/>
        <color indexed="8"/>
        <rFont val="Calibri"/>
        <family val="2"/>
        <charset val="204"/>
      </rPr>
      <t xml:space="preserve">21. 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учителя </t>
    </r>
    <r>
      <rPr>
        <b/>
        <sz val="14"/>
        <color indexed="10"/>
        <rFont val="Calibri"/>
        <family val="2"/>
        <charset val="204"/>
      </rPr>
      <t xml:space="preserve">Подзігун В.М. </t>
    </r>
    <r>
      <rPr>
        <b/>
        <sz val="14"/>
        <color indexed="8"/>
        <rFont val="Calibri"/>
        <family val="2"/>
        <charset val="204"/>
      </rPr>
      <t xml:space="preserve">за  2012 -2013 н.р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</t>
    </r>
  </si>
  <si>
    <t>Клас</t>
  </si>
  <si>
    <t>Укр.мова</t>
  </si>
  <si>
    <t>Укр.літ.</t>
  </si>
  <si>
    <t>Світ.літ.</t>
  </si>
  <si>
    <t>Правозн.</t>
  </si>
  <si>
    <t>Людина і сусп.</t>
  </si>
  <si>
    <t xml:space="preserve">Алгебра </t>
  </si>
  <si>
    <t>Обр.мист.</t>
  </si>
  <si>
    <t>Основи здор.</t>
  </si>
  <si>
    <t>Фізкульт.</t>
  </si>
  <si>
    <t>Якісний 
показник</t>
  </si>
  <si>
    <t>% 
успішності</t>
  </si>
  <si>
    <t>Узагальнені  результати  по  предметах за 2012 - 2013 н.р. (3-11 класи)</t>
  </si>
  <si>
    <t>Узагальнені  результати  по вчителях за 2012 - 2013 н.р. (3-11 класи)</t>
  </si>
  <si>
    <t>Білостегнюк Л.В.</t>
  </si>
  <si>
    <t>Дубов С.І.</t>
  </si>
  <si>
    <t>№ з/п</t>
  </si>
  <si>
    <t>предмет</t>
  </si>
  <si>
    <t>українська мова</t>
  </si>
  <si>
    <t>українська  література</t>
  </si>
  <si>
    <t>світова література</t>
  </si>
  <si>
    <t>англійська мова</t>
  </si>
  <si>
    <t>алгебра</t>
  </si>
  <si>
    <t>геометрія</t>
  </si>
  <si>
    <t>математика</t>
  </si>
  <si>
    <t>історія україни</t>
  </si>
  <si>
    <t>всесвітня історія</t>
  </si>
  <si>
    <t>людина і світ</t>
  </si>
  <si>
    <t>громадянська освіта</t>
  </si>
  <si>
    <t>природознавство</t>
  </si>
  <si>
    <t>біологія</t>
  </si>
  <si>
    <t>географія</t>
  </si>
  <si>
    <t>інформатика</t>
  </si>
  <si>
    <t>хімія</t>
  </si>
  <si>
    <t>музичне мистецтво</t>
  </si>
  <si>
    <t>образотворче мистецтво</t>
  </si>
  <si>
    <t>фізкультура</t>
  </si>
  <si>
    <t>трудове навчання</t>
  </si>
  <si>
    <t>ОЗ</t>
  </si>
  <si>
    <t>фізика</t>
  </si>
  <si>
    <t>російська мова</t>
  </si>
  <si>
    <t>правознавство</t>
  </si>
  <si>
    <t>художня культура</t>
  </si>
  <si>
    <t>етика</t>
  </si>
  <si>
    <r>
      <rPr>
        <b/>
        <sz val="14"/>
        <color indexed="8"/>
        <rFont val="Calibri"/>
        <family val="2"/>
        <charset val="204"/>
      </rPr>
      <t xml:space="preserve">ПІДСУМКИ                                                                                                                                                                                                                                                                              навчальних досягнень учнів Писарівської ЗОШ І-ІІІ ст.                                                                                                                                                                                                за  2012 -2013 н.р  </t>
    </r>
    <r>
      <rPr>
        <b/>
        <sz val="11"/>
        <color indexed="8"/>
        <rFont val="Calibri"/>
        <family val="2"/>
        <charset val="204"/>
      </rPr>
      <t xml:space="preserve">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</t>
    </r>
  </si>
  <si>
    <t>економіка</t>
  </si>
  <si>
    <t>захист Вітчизни</t>
  </si>
  <si>
    <t>астрономія</t>
  </si>
  <si>
    <t>екологія</t>
  </si>
  <si>
    <t>Середній бал класу</t>
  </si>
  <si>
    <t>Гончарук Валентина</t>
  </si>
  <si>
    <t>Учитель</t>
  </si>
  <si>
    <t>% успіш
ності</t>
  </si>
  <si>
    <t>Магера В.В,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</si>
</sst>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1" xfId="0" applyFont="1" applyBorder="1" applyAlignment="1">
      <alignment textRotation="90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2" fillId="2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0" fontId="0" fillId="0" borderId="1" xfId="0" applyBorder="1" applyAlignment="1">
      <alignment textRotation="90"/>
    </xf>
    <xf numFmtId="0" fontId="0" fillId="3" borderId="1" xfId="0" applyFill="1" applyBorder="1"/>
    <xf numFmtId="0" fontId="2" fillId="0" borderId="7" xfId="0" applyFont="1" applyFill="1" applyBorder="1" applyAlignment="1">
      <alignment textRotation="9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textRotation="90"/>
    </xf>
    <xf numFmtId="0" fontId="6" fillId="0" borderId="1" xfId="0" applyFont="1" applyBorder="1"/>
    <xf numFmtId="0" fontId="7" fillId="0" borderId="1" xfId="0" applyFont="1" applyBorder="1"/>
    <xf numFmtId="0" fontId="2" fillId="3" borderId="1" xfId="0" applyFont="1" applyFill="1" applyBorder="1"/>
    <xf numFmtId="9" fontId="0" fillId="0" borderId="1" xfId="0" applyNumberFormat="1" applyBorder="1"/>
    <xf numFmtId="0" fontId="0" fillId="0" borderId="0" xfId="0" applyBorder="1"/>
    <xf numFmtId="0" fontId="8" fillId="0" borderId="1" xfId="0" applyFont="1" applyBorder="1" applyAlignment="1">
      <alignment vertical="center"/>
    </xf>
    <xf numFmtId="1" fontId="0" fillId="0" borderId="1" xfId="0" applyNumberFormat="1" applyBorder="1"/>
    <xf numFmtId="0" fontId="9" fillId="8" borderId="0" xfId="0" applyFont="1" applyFill="1" applyBorder="1"/>
    <xf numFmtId="0" fontId="9" fillId="7" borderId="1" xfId="0" applyFont="1" applyFill="1" applyBorder="1"/>
    <xf numFmtId="1" fontId="9" fillId="7" borderId="1" xfId="0" applyNumberFormat="1" applyFont="1" applyFill="1" applyBorder="1"/>
    <xf numFmtId="0" fontId="0" fillId="7" borderId="1" xfId="0" applyFill="1" applyBorder="1"/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" xfId="0" applyFont="1" applyBorder="1"/>
    <xf numFmtId="1" fontId="9" fillId="0" borderId="1" xfId="0" applyNumberFormat="1" applyFont="1" applyBorder="1"/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/>
    </xf>
    <xf numFmtId="1" fontId="9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/>
    <xf numFmtId="0" fontId="0" fillId="7" borderId="1" xfId="0" applyFill="1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" xfId="0" applyFont="1" applyBorder="1" applyAlignment="1">
      <alignment vertical="top"/>
    </xf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right"/>
    </xf>
    <xf numFmtId="1" fontId="13" fillId="9" borderId="1" xfId="0" applyNumberFormat="1" applyFont="1" applyFill="1" applyBorder="1" applyAlignment="1">
      <alignment horizontal="right"/>
    </xf>
    <xf numFmtId="1" fontId="12" fillId="9" borderId="1" xfId="0" applyNumberFormat="1" applyFont="1" applyFill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/>
    <xf numFmtId="1" fontId="0" fillId="0" borderId="1" xfId="0" applyNumberFormat="1" applyFont="1" applyBorder="1" applyAlignment="1"/>
    <xf numFmtId="0" fontId="9" fillId="7" borderId="1" xfId="0" applyFont="1" applyFill="1" applyBorder="1" applyAlignment="1"/>
    <xf numFmtId="1" fontId="9" fillId="7" borderId="1" xfId="0" applyNumberFormat="1" applyFont="1" applyFill="1" applyBorder="1" applyAlignment="1"/>
    <xf numFmtId="0" fontId="8" fillId="7" borderId="1" xfId="0" applyFont="1" applyFill="1" applyBorder="1" applyAlignment="1">
      <alignment horizontal="center"/>
    </xf>
    <xf numFmtId="1" fontId="0" fillId="0" borderId="0" xfId="0" applyNumberFormat="1"/>
    <xf numFmtId="1" fontId="9" fillId="8" borderId="0" xfId="0" applyNumberFormat="1" applyFont="1" applyFill="1"/>
    <xf numFmtId="0" fontId="8" fillId="10" borderId="1" xfId="0" applyFont="1" applyFill="1" applyBorder="1" applyAlignment="1">
      <alignment horizontal="left"/>
    </xf>
    <xf numFmtId="0" fontId="0" fillId="10" borderId="1" xfId="0" applyFill="1" applyBorder="1"/>
    <xf numFmtId="1" fontId="0" fillId="10" borderId="1" xfId="0" applyNumberFormat="1" applyFill="1" applyBorder="1"/>
    <xf numFmtId="0" fontId="8" fillId="8" borderId="1" xfId="0" applyFont="1" applyFill="1" applyBorder="1" applyAlignment="1">
      <alignment horizontal="left"/>
    </xf>
    <xf numFmtId="1" fontId="0" fillId="8" borderId="1" xfId="0" applyNumberFormat="1" applyFill="1" applyBorder="1"/>
    <xf numFmtId="0" fontId="15" fillId="0" borderId="1" xfId="0" applyFont="1" applyBorder="1" applyAlignment="1">
      <alignment vertical="center"/>
    </xf>
    <xf numFmtId="0" fontId="19" fillId="0" borderId="1" xfId="0" applyFont="1" applyBorder="1"/>
    <xf numFmtId="0" fontId="18" fillId="0" borderId="1" xfId="0" applyFont="1" applyBorder="1"/>
    <xf numFmtId="1" fontId="18" fillId="0" borderId="1" xfId="0" applyNumberFormat="1" applyFont="1" applyBorder="1"/>
    <xf numFmtId="0" fontId="20" fillId="11" borderId="1" xfId="0" applyFont="1" applyFill="1" applyBorder="1"/>
    <xf numFmtId="1" fontId="20" fillId="11" borderId="1" xfId="0" applyNumberFormat="1" applyFont="1" applyFill="1" applyBorder="1"/>
    <xf numFmtId="0" fontId="19" fillId="11" borderId="1" xfId="0" applyFont="1" applyFill="1" applyBorder="1"/>
    <xf numFmtId="0" fontId="19" fillId="0" borderId="7" xfId="0" applyFont="1" applyFill="1" applyBorder="1"/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0" xfId="0" applyBorder="1" applyAlignment="1">
      <alignment horizontal="center"/>
    </xf>
    <xf numFmtId="0" fontId="1" fillId="12" borderId="0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7" borderId="1" xfId="0" applyFill="1" applyBorder="1"/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8" fillId="0" borderId="7" xfId="0" applyFont="1" applyFill="1" applyBorder="1"/>
    <xf numFmtId="1" fontId="16" fillId="7" borderId="1" xfId="0" applyNumberFormat="1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21" fillId="0" borderId="1" xfId="0" applyFont="1" applyBorder="1"/>
    <xf numFmtId="0" fontId="18" fillId="0" borderId="1" xfId="0" applyFont="1" applyFill="1" applyBorder="1"/>
    <xf numFmtId="0" fontId="15" fillId="0" borderId="1" xfId="0" applyFont="1" applyFill="1" applyBorder="1"/>
    <xf numFmtId="0" fontId="0" fillId="18" borderId="1" xfId="0" applyFill="1" applyBorder="1"/>
    <xf numFmtId="0" fontId="0" fillId="0" borderId="1" xfId="0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5" xfId="0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8" fillId="7" borderId="4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7" borderId="1" xfId="0" applyFill="1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1" xfId="0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17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'підсумки по школі класи'!$S$2</c:f>
              <c:strCache>
                <c:ptCount val="1"/>
                <c:pt idx="0">
                  <c:v>якісний показник</c:v>
                </c:pt>
              </c:strCache>
            </c:strRef>
          </c:tx>
          <c:dLbls>
            <c:showVal val="1"/>
          </c:dLbls>
          <c:cat>
            <c:strRef>
              <c:f>'підсумки по школі класи'!$R$3:$R$12</c:f>
              <c:strCache>
                <c:ptCount val="10"/>
                <c:pt idx="0">
                  <c:v>Клас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'підсумки по школі класи'!$S$3:$S$12</c:f>
              <c:numCache>
                <c:formatCode>0</c:formatCode>
                <c:ptCount val="10"/>
                <c:pt idx="1">
                  <c:v>86.666666666666671</c:v>
                </c:pt>
                <c:pt idx="2">
                  <c:v>54.545454545454547</c:v>
                </c:pt>
                <c:pt idx="3">
                  <c:v>31.25</c:v>
                </c:pt>
                <c:pt idx="4">
                  <c:v>41.666666666666671</c:v>
                </c:pt>
                <c:pt idx="5">
                  <c:v>55.555555555555557</c:v>
                </c:pt>
                <c:pt idx="6">
                  <c:v>11.76470588235294</c:v>
                </c:pt>
                <c:pt idx="7">
                  <c:v>33.333333333333336</c:v>
                </c:pt>
                <c:pt idx="8">
                  <c:v>40</c:v>
                </c:pt>
                <c:pt idx="9">
                  <c:v>28.571428571428569</c:v>
                </c:pt>
              </c:numCache>
            </c:numRef>
          </c:val>
        </c:ser>
        <c:ser>
          <c:idx val="1"/>
          <c:order val="1"/>
          <c:tx>
            <c:strRef>
              <c:f>'підсумки по школі класи'!$T$2</c:f>
              <c:strCache>
                <c:ptCount val="1"/>
                <c:pt idx="0">
                  <c:v>% успішності</c:v>
                </c:pt>
              </c:strCache>
            </c:strRef>
          </c:tx>
          <c:dLbls>
            <c:showVal val="1"/>
          </c:dLbls>
          <c:cat>
            <c:strRef>
              <c:f>'підсумки по школі класи'!$R$3:$R$12</c:f>
              <c:strCache>
                <c:ptCount val="10"/>
                <c:pt idx="0">
                  <c:v>Клас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'підсумки по школі класи'!$T$3:$T$12</c:f>
              <c:numCache>
                <c:formatCode>0</c:formatCode>
                <c:ptCount val="10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91.666666666666671</c:v>
                </c:pt>
                <c:pt idx="5">
                  <c:v>100</c:v>
                </c:pt>
                <c:pt idx="6">
                  <c:v>76.470588235294116</c:v>
                </c:pt>
                <c:pt idx="7">
                  <c:v>93.333333333333343</c:v>
                </c:pt>
                <c:pt idx="8">
                  <c:v>100</c:v>
                </c:pt>
                <c:pt idx="9">
                  <c:v>85.714285714285694</c:v>
                </c:pt>
              </c:numCache>
            </c:numRef>
          </c:val>
        </c:ser>
        <c:dLbls/>
        <c:axId val="76608256"/>
        <c:axId val="76610176"/>
      </c:barChart>
      <c:catAx>
        <c:axId val="76608256"/>
        <c:scaling>
          <c:orientation val="minMax"/>
        </c:scaling>
        <c:axPos val="b"/>
        <c:tickLblPos val="nextTo"/>
        <c:crossAx val="76610176"/>
        <c:crosses val="autoZero"/>
        <c:auto val="1"/>
        <c:lblAlgn val="ctr"/>
        <c:lblOffset val="100"/>
      </c:catAx>
      <c:valAx>
        <c:axId val="76610176"/>
        <c:scaling>
          <c:orientation val="minMax"/>
        </c:scaling>
        <c:axPos val="l"/>
        <c:majorGridlines/>
        <c:numFmt formatCode="General" sourceLinked="1"/>
        <c:tickLblPos val="nextTo"/>
        <c:crossAx val="766082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'Підсумки по вчителях'!$R$4:$R$5</c:f>
              <c:strCache>
                <c:ptCount val="1"/>
                <c:pt idx="0">
                  <c:v>якісний показник</c:v>
                </c:pt>
              </c:strCache>
            </c:strRef>
          </c:tx>
          <c:cat>
            <c:multiLvlStrRef>
              <c:f>'Підсумки по вчителях'!$P$6:$Q$11</c:f>
              <c:multiLvlStrCache>
                <c:ptCount val="6"/>
                <c:lvl>
                  <c:pt idx="0">
                    <c:v>Укр. мова</c:v>
                  </c:pt>
                  <c:pt idx="1">
                    <c:v>Укр. мова</c:v>
                  </c:pt>
                  <c:pt idx="2">
                    <c:v>Укр. мова</c:v>
                  </c:pt>
                  <c:pt idx="3">
                    <c:v>Укр. літ.</c:v>
                  </c:pt>
                  <c:pt idx="4">
                    <c:v>Укр. літ.</c:v>
                  </c:pt>
                  <c:pt idx="5">
                    <c:v>Укр. літ.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</c:lvl>
              </c:multiLvlStrCache>
            </c:multiLvlStrRef>
          </c:cat>
          <c:val>
            <c:numRef>
              <c:f>'Підсумки по вчителях'!$R$6:$R$11</c:f>
              <c:numCache>
                <c:formatCode>0</c:formatCode>
                <c:ptCount val="6"/>
                <c:pt idx="0">
                  <c:v>66.666666666666657</c:v>
                </c:pt>
                <c:pt idx="1">
                  <c:v>60</c:v>
                </c:pt>
                <c:pt idx="2">
                  <c:v>28.571428571428569</c:v>
                </c:pt>
                <c:pt idx="3">
                  <c:v>80</c:v>
                </c:pt>
                <c:pt idx="4">
                  <c:v>80</c:v>
                </c:pt>
                <c:pt idx="5">
                  <c:v>28.571428571428569</c:v>
                </c:pt>
              </c:numCache>
            </c:numRef>
          </c:val>
        </c:ser>
        <c:ser>
          <c:idx val="1"/>
          <c:order val="1"/>
          <c:tx>
            <c:strRef>
              <c:f>'Підсумки по вчителях'!$S$4:$S$5</c:f>
              <c:strCache>
                <c:ptCount val="1"/>
                <c:pt idx="0">
                  <c:v>% успішності</c:v>
                </c:pt>
              </c:strCache>
            </c:strRef>
          </c:tx>
          <c:cat>
            <c:multiLvlStrRef>
              <c:f>'Підсумки по вчителях'!$P$6:$Q$11</c:f>
              <c:multiLvlStrCache>
                <c:ptCount val="6"/>
                <c:lvl>
                  <c:pt idx="0">
                    <c:v>Укр. мова</c:v>
                  </c:pt>
                  <c:pt idx="1">
                    <c:v>Укр. мова</c:v>
                  </c:pt>
                  <c:pt idx="2">
                    <c:v>Укр. мова</c:v>
                  </c:pt>
                  <c:pt idx="3">
                    <c:v>Укр. літ.</c:v>
                  </c:pt>
                  <c:pt idx="4">
                    <c:v>Укр. літ.</c:v>
                  </c:pt>
                  <c:pt idx="5">
                    <c:v>Укр. літ.</c:v>
                  </c:pt>
                </c:lvl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</c:lvl>
              </c:multiLvlStrCache>
            </c:multiLvlStrRef>
          </c:cat>
          <c:val>
            <c:numRef>
              <c:f>'Підсумки по вчителях'!$S$6:$S$11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85.714285714285694</c:v>
                </c:pt>
                <c:pt idx="3">
                  <c:v>100</c:v>
                </c:pt>
                <c:pt idx="4">
                  <c:v>100</c:v>
                </c:pt>
                <c:pt idx="5">
                  <c:v>85.714285714285694</c:v>
                </c:pt>
              </c:numCache>
            </c:numRef>
          </c:val>
        </c:ser>
        <c:dLbls/>
        <c:axId val="90386432"/>
        <c:axId val="90387968"/>
      </c:barChart>
      <c:catAx>
        <c:axId val="90386432"/>
        <c:scaling>
          <c:orientation val="minMax"/>
        </c:scaling>
        <c:axPos val="b"/>
        <c:tickLblPos val="nextTo"/>
        <c:crossAx val="90387968"/>
        <c:crosses val="autoZero"/>
        <c:auto val="1"/>
        <c:lblAlgn val="ctr"/>
        <c:lblOffset val="100"/>
      </c:catAx>
      <c:valAx>
        <c:axId val="90387968"/>
        <c:scaling>
          <c:orientation val="minMax"/>
        </c:scaling>
        <c:axPos val="l"/>
        <c:majorGridlines/>
        <c:numFmt formatCode="0" sourceLinked="1"/>
        <c:tickLblPos val="nextTo"/>
        <c:crossAx val="903864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Рівень навчальних досягнень учнів</a:t>
            </a:r>
          </a:p>
          <a:p>
            <a:pPr>
              <a:defRPr/>
            </a:pPr>
            <a:r>
              <a:rPr lang="ru-RU"/>
              <a:t> учителів школи за 2012 - 2013 н.р. 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'Підсумки по вчителях'!$R$314</c:f>
              <c:strCache>
                <c:ptCount val="1"/>
                <c:pt idx="0">
                  <c:v>Якісний 
показник</c:v>
                </c:pt>
              </c:strCache>
            </c:strRef>
          </c:tx>
          <c:dLbls>
            <c:showVal val="1"/>
          </c:dLbls>
          <c:cat>
            <c:strRef>
              <c:f>'Підсумки по вчителях'!$Q$315:$Q$336</c:f>
              <c:strCache>
                <c:ptCount val="22"/>
                <c:pt idx="0">
                  <c:v>Творун С.К.</c:v>
                </c:pt>
                <c:pt idx="1">
                  <c:v>Глущенко Т.Г.</c:v>
                </c:pt>
                <c:pt idx="2">
                  <c:v>Мельник Т.С.</c:v>
                </c:pt>
                <c:pt idx="3">
                  <c:v>Білостегнюк Л.В.</c:v>
                </c:pt>
                <c:pt idx="4">
                  <c:v>Ваколюк Л.Я.</c:v>
                </c:pt>
                <c:pt idx="5">
                  <c:v>Цаль Т.В.</c:v>
                </c:pt>
                <c:pt idx="6">
                  <c:v>Голотюк В.Л.</c:v>
                </c:pt>
                <c:pt idx="7">
                  <c:v>Оркуша А.М.</c:v>
                </c:pt>
                <c:pt idx="8">
                  <c:v>Творун О.К.</c:v>
                </c:pt>
                <c:pt idx="9">
                  <c:v>Бадюк Т.К.</c:v>
                </c:pt>
                <c:pt idx="10">
                  <c:v>Кравченко В.О.</c:v>
                </c:pt>
                <c:pt idx="11">
                  <c:v>Творун З.В.</c:v>
                </c:pt>
                <c:pt idx="12">
                  <c:v>Скорбун А.Г.</c:v>
                </c:pt>
                <c:pt idx="13">
                  <c:v>Войчишин В.В.</c:v>
                </c:pt>
                <c:pt idx="14">
                  <c:v>Магера В.В,</c:v>
                </c:pt>
                <c:pt idx="15">
                  <c:v>Шемчук Н.К.</c:v>
                </c:pt>
                <c:pt idx="16">
                  <c:v>Марингевич В.В.</c:v>
                </c:pt>
                <c:pt idx="17">
                  <c:v>Дубов С.І.</c:v>
                </c:pt>
                <c:pt idx="18">
                  <c:v>Баланчук О.А.</c:v>
                </c:pt>
                <c:pt idx="19">
                  <c:v>Глушко П.В.</c:v>
                </c:pt>
                <c:pt idx="20">
                  <c:v>Подзігун В.М.</c:v>
                </c:pt>
                <c:pt idx="21">
                  <c:v>Мельник Л.І.</c:v>
                </c:pt>
              </c:strCache>
            </c:strRef>
          </c:cat>
          <c:val>
            <c:numRef>
              <c:f>'Підсумки по вчителях'!$R$315:$R$336</c:f>
              <c:numCache>
                <c:formatCode>0</c:formatCode>
                <c:ptCount val="22"/>
                <c:pt idx="0">
                  <c:v>73.91304347826086</c:v>
                </c:pt>
                <c:pt idx="1">
                  <c:v>45.454545454545453</c:v>
                </c:pt>
                <c:pt idx="2">
                  <c:v>80.487804878048777</c:v>
                </c:pt>
                <c:pt idx="3">
                  <c:v>62.5</c:v>
                </c:pt>
                <c:pt idx="4">
                  <c:v>46.666666666666664</c:v>
                </c:pt>
                <c:pt idx="5">
                  <c:v>79.310344827586206</c:v>
                </c:pt>
                <c:pt idx="6">
                  <c:v>54.651162790697676</c:v>
                </c:pt>
                <c:pt idx="7">
                  <c:v>75.675675675675677</c:v>
                </c:pt>
                <c:pt idx="8">
                  <c:v>78.448275862068954</c:v>
                </c:pt>
                <c:pt idx="9">
                  <c:v>61.538461538461533</c:v>
                </c:pt>
                <c:pt idx="10">
                  <c:v>60</c:v>
                </c:pt>
                <c:pt idx="11">
                  <c:v>48</c:v>
                </c:pt>
                <c:pt idx="12">
                  <c:v>63.793103448275865</c:v>
                </c:pt>
                <c:pt idx="13">
                  <c:v>58.928571428571431</c:v>
                </c:pt>
                <c:pt idx="14">
                  <c:v>39.814814814814817</c:v>
                </c:pt>
                <c:pt idx="15">
                  <c:v>69.230769230769226</c:v>
                </c:pt>
                <c:pt idx="16">
                  <c:v>95.454545454545467</c:v>
                </c:pt>
                <c:pt idx="17" formatCode="General">
                  <c:v>100</c:v>
                </c:pt>
                <c:pt idx="18">
                  <c:v>90.243902439024396</c:v>
                </c:pt>
                <c:pt idx="19">
                  <c:v>90.909090909090907</c:v>
                </c:pt>
                <c:pt idx="20">
                  <c:v>54.545454545454547</c:v>
                </c:pt>
                <c:pt idx="21">
                  <c:v>86.666666666666671</c:v>
                </c:pt>
              </c:numCache>
            </c:numRef>
          </c:val>
        </c:ser>
        <c:ser>
          <c:idx val="1"/>
          <c:order val="1"/>
          <c:tx>
            <c:strRef>
              <c:f>'Підсумки по вчителях'!$S$314</c:f>
              <c:strCache>
                <c:ptCount val="1"/>
                <c:pt idx="0">
                  <c:v>% успіш
ності</c:v>
                </c:pt>
              </c:strCache>
            </c:strRef>
          </c:tx>
          <c:dLbls>
            <c:showVal val="1"/>
          </c:dLbls>
          <c:cat>
            <c:strRef>
              <c:f>'Підсумки по вчителях'!$Q$315:$Q$336</c:f>
              <c:strCache>
                <c:ptCount val="22"/>
                <c:pt idx="0">
                  <c:v>Творун С.К.</c:v>
                </c:pt>
                <c:pt idx="1">
                  <c:v>Глущенко Т.Г.</c:v>
                </c:pt>
                <c:pt idx="2">
                  <c:v>Мельник Т.С.</c:v>
                </c:pt>
                <c:pt idx="3">
                  <c:v>Білостегнюк Л.В.</c:v>
                </c:pt>
                <c:pt idx="4">
                  <c:v>Ваколюк Л.Я.</c:v>
                </c:pt>
                <c:pt idx="5">
                  <c:v>Цаль Т.В.</c:v>
                </c:pt>
                <c:pt idx="6">
                  <c:v>Голотюк В.Л.</c:v>
                </c:pt>
                <c:pt idx="7">
                  <c:v>Оркуша А.М.</c:v>
                </c:pt>
                <c:pt idx="8">
                  <c:v>Творун О.К.</c:v>
                </c:pt>
                <c:pt idx="9">
                  <c:v>Бадюк Т.К.</c:v>
                </c:pt>
                <c:pt idx="10">
                  <c:v>Кравченко В.О.</c:v>
                </c:pt>
                <c:pt idx="11">
                  <c:v>Творун З.В.</c:v>
                </c:pt>
                <c:pt idx="12">
                  <c:v>Скорбун А.Г.</c:v>
                </c:pt>
                <c:pt idx="13">
                  <c:v>Войчишин В.В.</c:v>
                </c:pt>
                <c:pt idx="14">
                  <c:v>Магера В.В,</c:v>
                </c:pt>
                <c:pt idx="15">
                  <c:v>Шемчук Н.К.</c:v>
                </c:pt>
                <c:pt idx="16">
                  <c:v>Марингевич В.В.</c:v>
                </c:pt>
                <c:pt idx="17">
                  <c:v>Дубов С.І.</c:v>
                </c:pt>
                <c:pt idx="18">
                  <c:v>Баланчук О.А.</c:v>
                </c:pt>
                <c:pt idx="19">
                  <c:v>Глушко П.В.</c:v>
                </c:pt>
                <c:pt idx="20">
                  <c:v>Подзігун В.М.</c:v>
                </c:pt>
                <c:pt idx="21">
                  <c:v>Мельник Л.І.</c:v>
                </c:pt>
              </c:strCache>
            </c:strRef>
          </c:cat>
          <c:val>
            <c:numRef>
              <c:f>'Підсумки по вчителях'!$S$315:$S$336</c:f>
              <c:numCache>
                <c:formatCode>0</c:formatCode>
                <c:ptCount val="22"/>
                <c:pt idx="0">
                  <c:v>98.550724637681157</c:v>
                </c:pt>
                <c:pt idx="1">
                  <c:v>97.727272727272734</c:v>
                </c:pt>
                <c:pt idx="2">
                  <c:v>97.560975609756099</c:v>
                </c:pt>
                <c:pt idx="3">
                  <c:v>96.875</c:v>
                </c:pt>
                <c:pt idx="4">
                  <c:v>92.222222222222229</c:v>
                </c:pt>
                <c:pt idx="5">
                  <c:v>98.850574712643663</c:v>
                </c:pt>
                <c:pt idx="6">
                  <c:v>94.186046511627893</c:v>
                </c:pt>
                <c:pt idx="7">
                  <c:v>100</c:v>
                </c:pt>
                <c:pt idx="8">
                  <c:v>99.137931034482762</c:v>
                </c:pt>
                <c:pt idx="9">
                  <c:v>97.435897435897431</c:v>
                </c:pt>
                <c:pt idx="10">
                  <c:v>100.00000000000001</c:v>
                </c:pt>
                <c:pt idx="11">
                  <c:v>95</c:v>
                </c:pt>
                <c:pt idx="12">
                  <c:v>96.551724137931032</c:v>
                </c:pt>
                <c:pt idx="13">
                  <c:v>96.428571428571431</c:v>
                </c:pt>
                <c:pt idx="14">
                  <c:v>92.592592592592595</c:v>
                </c:pt>
                <c:pt idx="15">
                  <c:v>95.384615384615387</c:v>
                </c:pt>
                <c:pt idx="16">
                  <c:v>100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/>
        <c:axId val="90430464"/>
        <c:axId val="91165440"/>
      </c:barChart>
      <c:catAx>
        <c:axId val="90430464"/>
        <c:scaling>
          <c:orientation val="minMax"/>
        </c:scaling>
        <c:axPos val="l"/>
        <c:tickLblPos val="nextTo"/>
        <c:crossAx val="91165440"/>
        <c:crosses val="autoZero"/>
        <c:auto val="1"/>
        <c:lblAlgn val="ctr"/>
        <c:lblOffset val="100"/>
      </c:catAx>
      <c:valAx>
        <c:axId val="91165440"/>
        <c:scaling>
          <c:orientation val="minMax"/>
        </c:scaling>
        <c:axPos val="b"/>
        <c:majorGridlines/>
        <c:numFmt formatCode="0" sourceLinked="1"/>
        <c:tickLblPos val="nextTo"/>
        <c:crossAx val="9043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80002602980431"/>
          <c:y val="0.6846191544212531"/>
          <c:w val="0.12454983622914904"/>
          <c:h val="0.156198487617865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Узаг.результати!$B$3</c:f>
              <c:strCache>
                <c:ptCount val="1"/>
                <c:pt idx="0">
                  <c:v>Якісний 
показник</c:v>
                </c:pt>
              </c:strCache>
            </c:strRef>
          </c:tx>
          <c:dLbls>
            <c:showVal val="1"/>
          </c:dLbls>
          <c:cat>
            <c:strRef>
              <c:f>Узаг.результати!$A$4:$A$32</c:f>
              <c:strCache>
                <c:ptCount val="29"/>
                <c:pt idx="0">
                  <c:v>Укр.мова</c:v>
                </c:pt>
                <c:pt idx="1">
                  <c:v>Укр.літ.</c:v>
                </c:pt>
                <c:pt idx="2">
                  <c:v>Росмова</c:v>
                </c:pt>
                <c:pt idx="3">
                  <c:v>Світ.літ.</c:v>
                </c:pt>
                <c:pt idx="4">
                  <c:v>Англ.мова</c:v>
                </c:pt>
                <c:pt idx="5">
                  <c:v>Історія Укр.</c:v>
                </c:pt>
                <c:pt idx="6">
                  <c:v>Вс.історія</c:v>
                </c:pt>
                <c:pt idx="7">
                  <c:v>Правозн.</c:v>
                </c:pt>
                <c:pt idx="8">
                  <c:v>Етика</c:v>
                </c:pt>
                <c:pt idx="9">
                  <c:v>Людина і сусп.</c:v>
                </c:pt>
                <c:pt idx="10">
                  <c:v>Математика</c:v>
                </c:pt>
                <c:pt idx="11">
                  <c:v>Алгебра </c:v>
                </c:pt>
                <c:pt idx="12">
                  <c:v>Геометрія</c:v>
                </c:pt>
                <c:pt idx="13">
                  <c:v>Біологія</c:v>
                </c:pt>
                <c:pt idx="14">
                  <c:v>Екологія</c:v>
                </c:pt>
                <c:pt idx="15">
                  <c:v>Хімія</c:v>
                </c:pt>
                <c:pt idx="16">
                  <c:v>Природозн.</c:v>
                </c:pt>
                <c:pt idx="17">
                  <c:v>Географія</c:v>
                </c:pt>
                <c:pt idx="18">
                  <c:v>Економіка</c:v>
                </c:pt>
                <c:pt idx="19">
                  <c:v>Фізика</c:v>
                </c:pt>
                <c:pt idx="20">
                  <c:v>Астрономія</c:v>
                </c:pt>
                <c:pt idx="21">
                  <c:v>Інформатика</c:v>
                </c:pt>
                <c:pt idx="22">
                  <c:v>Худ.культура</c:v>
                </c:pt>
                <c:pt idx="23">
                  <c:v>Муз.мист.</c:v>
                </c:pt>
                <c:pt idx="24">
                  <c:v>Обр.мист.</c:v>
                </c:pt>
                <c:pt idx="25">
                  <c:v>Основи здор.</c:v>
                </c:pt>
                <c:pt idx="26">
                  <c:v>Фізкульт.</c:v>
                </c:pt>
                <c:pt idx="27">
                  <c:v>Труд.навч.</c:v>
                </c:pt>
                <c:pt idx="28">
                  <c:v>Захист Вітч.</c:v>
                </c:pt>
              </c:strCache>
            </c:strRef>
          </c:cat>
          <c:val>
            <c:numRef>
              <c:f>Узаг.результати!$B$4:$B$32</c:f>
              <c:numCache>
                <c:formatCode>0</c:formatCode>
                <c:ptCount val="29"/>
                <c:pt idx="0">
                  <c:v>62.601626016260155</c:v>
                </c:pt>
                <c:pt idx="1">
                  <c:v>73.170731707317074</c:v>
                </c:pt>
                <c:pt idx="2">
                  <c:v>72.463768115942031</c:v>
                </c:pt>
                <c:pt idx="3">
                  <c:v>75.581395348837205</c:v>
                </c:pt>
                <c:pt idx="4">
                  <c:v>60.975609756097569</c:v>
                </c:pt>
                <c:pt idx="5">
                  <c:v>59.45945945945946</c:v>
                </c:pt>
                <c:pt idx="6">
                  <c:v>67.142857142857139</c:v>
                </c:pt>
                <c:pt idx="7">
                  <c:v>67.142857142857139</c:v>
                </c:pt>
                <c:pt idx="8">
                  <c:v>89.285714285714278</c:v>
                </c:pt>
                <c:pt idx="9">
                  <c:v>71.428571428571416</c:v>
                </c:pt>
                <c:pt idx="10">
                  <c:v>70.769230769230774</c:v>
                </c:pt>
                <c:pt idx="11">
                  <c:v>43.103448275862071</c:v>
                </c:pt>
                <c:pt idx="12">
                  <c:v>46.551724137931032</c:v>
                </c:pt>
                <c:pt idx="13">
                  <c:v>67.241379310344826</c:v>
                </c:pt>
                <c:pt idx="14">
                  <c:v>85.714285714285708</c:v>
                </c:pt>
                <c:pt idx="15">
                  <c:v>63.793103448275865</c:v>
                </c:pt>
                <c:pt idx="16">
                  <c:v>72.307692307692307</c:v>
                </c:pt>
                <c:pt idx="17">
                  <c:v>38.095238095238095</c:v>
                </c:pt>
                <c:pt idx="18">
                  <c:v>42.857142857142854</c:v>
                </c:pt>
                <c:pt idx="19">
                  <c:v>62.068965517241381</c:v>
                </c:pt>
                <c:pt idx="20">
                  <c:v>85.714285714285708</c:v>
                </c:pt>
                <c:pt idx="21">
                  <c:v>75</c:v>
                </c:pt>
                <c:pt idx="22">
                  <c:v>78.125</c:v>
                </c:pt>
                <c:pt idx="23">
                  <c:v>94.505494505494511</c:v>
                </c:pt>
                <c:pt idx="24">
                  <c:v>95.945945945945951</c:v>
                </c:pt>
                <c:pt idx="25">
                  <c:v>85.84905660377359</c:v>
                </c:pt>
                <c:pt idx="26">
                  <c:v>96.875</c:v>
                </c:pt>
                <c:pt idx="27">
                  <c:v>80.487804878048792</c:v>
                </c:pt>
                <c:pt idx="2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Узаг.результати!$C$3</c:f>
              <c:strCache>
                <c:ptCount val="1"/>
                <c:pt idx="0">
                  <c:v>% 
успішності</c:v>
                </c:pt>
              </c:strCache>
            </c:strRef>
          </c:tx>
          <c:dLbls>
            <c:dLbl>
              <c:idx val="28"/>
              <c:layout>
                <c:manualLayout>
                  <c:x val="2.0512820512820516E-2"/>
                  <c:y val="0"/>
                </c:manualLayout>
              </c:layout>
              <c:showVal val="1"/>
            </c:dLbl>
            <c:showVal val="1"/>
          </c:dLbls>
          <c:cat>
            <c:strRef>
              <c:f>Узаг.результати!$A$4:$A$32</c:f>
              <c:strCache>
                <c:ptCount val="29"/>
                <c:pt idx="0">
                  <c:v>Укр.мова</c:v>
                </c:pt>
                <c:pt idx="1">
                  <c:v>Укр.літ.</c:v>
                </c:pt>
                <c:pt idx="2">
                  <c:v>Росмова</c:v>
                </c:pt>
                <c:pt idx="3">
                  <c:v>Світ.літ.</c:v>
                </c:pt>
                <c:pt idx="4">
                  <c:v>Англ.мова</c:v>
                </c:pt>
                <c:pt idx="5">
                  <c:v>Історія Укр.</c:v>
                </c:pt>
                <c:pt idx="6">
                  <c:v>Вс.історія</c:v>
                </c:pt>
                <c:pt idx="7">
                  <c:v>Правозн.</c:v>
                </c:pt>
                <c:pt idx="8">
                  <c:v>Етика</c:v>
                </c:pt>
                <c:pt idx="9">
                  <c:v>Людина і сусп.</c:v>
                </c:pt>
                <c:pt idx="10">
                  <c:v>Математика</c:v>
                </c:pt>
                <c:pt idx="11">
                  <c:v>Алгебра </c:v>
                </c:pt>
                <c:pt idx="12">
                  <c:v>Геометрія</c:v>
                </c:pt>
                <c:pt idx="13">
                  <c:v>Біологія</c:v>
                </c:pt>
                <c:pt idx="14">
                  <c:v>Екологія</c:v>
                </c:pt>
                <c:pt idx="15">
                  <c:v>Хімія</c:v>
                </c:pt>
                <c:pt idx="16">
                  <c:v>Природозн.</c:v>
                </c:pt>
                <c:pt idx="17">
                  <c:v>Географія</c:v>
                </c:pt>
                <c:pt idx="18">
                  <c:v>Економіка</c:v>
                </c:pt>
                <c:pt idx="19">
                  <c:v>Фізика</c:v>
                </c:pt>
                <c:pt idx="20">
                  <c:v>Астрономія</c:v>
                </c:pt>
                <c:pt idx="21">
                  <c:v>Інформатика</c:v>
                </c:pt>
                <c:pt idx="22">
                  <c:v>Худ.культура</c:v>
                </c:pt>
                <c:pt idx="23">
                  <c:v>Муз.мист.</c:v>
                </c:pt>
                <c:pt idx="24">
                  <c:v>Обр.мист.</c:v>
                </c:pt>
                <c:pt idx="25">
                  <c:v>Основи здор.</c:v>
                </c:pt>
                <c:pt idx="26">
                  <c:v>Фізкульт.</c:v>
                </c:pt>
                <c:pt idx="27">
                  <c:v>Труд.навч.</c:v>
                </c:pt>
                <c:pt idx="28">
                  <c:v>Захист Вітч.</c:v>
                </c:pt>
              </c:strCache>
            </c:strRef>
          </c:cat>
          <c:val>
            <c:numRef>
              <c:f>Узаг.результати!$C$4:$C$32</c:f>
              <c:numCache>
                <c:formatCode>0</c:formatCode>
                <c:ptCount val="29"/>
                <c:pt idx="0">
                  <c:v>96.747967479674799</c:v>
                </c:pt>
                <c:pt idx="1">
                  <c:v>95.934959349593498</c:v>
                </c:pt>
                <c:pt idx="2">
                  <c:v>100</c:v>
                </c:pt>
                <c:pt idx="3">
                  <c:v>97.674418604651152</c:v>
                </c:pt>
                <c:pt idx="4">
                  <c:v>95.934959349593512</c:v>
                </c:pt>
                <c:pt idx="5">
                  <c:v>100</c:v>
                </c:pt>
                <c:pt idx="6">
                  <c:v>98.571428571428569</c:v>
                </c:pt>
                <c:pt idx="7">
                  <c:v>98.571428571428569</c:v>
                </c:pt>
                <c:pt idx="8">
                  <c:v>100</c:v>
                </c:pt>
                <c:pt idx="9">
                  <c:v>100</c:v>
                </c:pt>
                <c:pt idx="10">
                  <c:v>100.00000000000001</c:v>
                </c:pt>
                <c:pt idx="11">
                  <c:v>96.551724137931032</c:v>
                </c:pt>
                <c:pt idx="12">
                  <c:v>93.103448275862064</c:v>
                </c:pt>
                <c:pt idx="13">
                  <c:v>94.827586206896541</c:v>
                </c:pt>
                <c:pt idx="14">
                  <c:v>99.999999999999986</c:v>
                </c:pt>
                <c:pt idx="15">
                  <c:v>96.551724137931032</c:v>
                </c:pt>
                <c:pt idx="16">
                  <c:v>100</c:v>
                </c:pt>
                <c:pt idx="17">
                  <c:v>87.301587301587304</c:v>
                </c:pt>
                <c:pt idx="18">
                  <c:v>100</c:v>
                </c:pt>
                <c:pt idx="19">
                  <c:v>96.551724137931046</c:v>
                </c:pt>
                <c:pt idx="20">
                  <c:v>99.999999999999986</c:v>
                </c:pt>
                <c:pt idx="21">
                  <c:v>96.875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99.056603773584911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</c:ser>
        <c:dLbls/>
        <c:axId val="91298048"/>
        <c:axId val="91312128"/>
      </c:barChart>
      <c:catAx>
        <c:axId val="91298048"/>
        <c:scaling>
          <c:orientation val="minMax"/>
        </c:scaling>
        <c:axPos val="b"/>
        <c:tickLblPos val="nextTo"/>
        <c:crossAx val="91312128"/>
        <c:crosses val="autoZero"/>
        <c:auto val="1"/>
        <c:lblAlgn val="ctr"/>
        <c:lblOffset val="100"/>
      </c:catAx>
      <c:valAx>
        <c:axId val="91312128"/>
        <c:scaling>
          <c:orientation val="minMax"/>
        </c:scaling>
        <c:axPos val="l"/>
        <c:majorGridlines/>
        <c:numFmt formatCode="0" sourceLinked="1"/>
        <c:tickLblPos val="nextTo"/>
        <c:crossAx val="912980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Узаг.результати!$B$36</c:f>
              <c:strCache>
                <c:ptCount val="1"/>
                <c:pt idx="0">
                  <c:v>Якісний 
показник</c:v>
                </c:pt>
              </c:strCache>
            </c:strRef>
          </c:tx>
          <c:dLbls>
            <c:showVal val="1"/>
          </c:dLbls>
          <c:cat>
            <c:strRef>
              <c:f>Узаг.результати!$A$37:$A$58</c:f>
              <c:strCache>
                <c:ptCount val="22"/>
                <c:pt idx="0">
                  <c:v>Білостегнюк Л.В.</c:v>
                </c:pt>
                <c:pt idx="1">
                  <c:v>Ваколюк Л.Я.</c:v>
                </c:pt>
                <c:pt idx="2">
                  <c:v>Цаль Т.В.</c:v>
                </c:pt>
                <c:pt idx="3">
                  <c:v>Творун О.К.</c:v>
                </c:pt>
                <c:pt idx="4">
                  <c:v>Бадюк Т.К.</c:v>
                </c:pt>
                <c:pt idx="5">
                  <c:v>Голотюк В.Л.</c:v>
                </c:pt>
                <c:pt idx="6">
                  <c:v>Оркуша А.М.</c:v>
                </c:pt>
                <c:pt idx="7">
                  <c:v>Кравченко В.О.</c:v>
                </c:pt>
                <c:pt idx="8">
                  <c:v>Творун С.К.</c:v>
                </c:pt>
                <c:pt idx="9">
                  <c:v>Творун З.В.</c:v>
                </c:pt>
                <c:pt idx="10">
                  <c:v>Глущенко Т.Г.</c:v>
                </c:pt>
                <c:pt idx="11">
                  <c:v>Шемчук Н.К.</c:v>
                </c:pt>
                <c:pt idx="12">
                  <c:v>Скорбун А.Г.</c:v>
                </c:pt>
                <c:pt idx="13">
                  <c:v>Магера В.В.</c:v>
                </c:pt>
                <c:pt idx="14">
                  <c:v>Войчишин В.В.</c:v>
                </c:pt>
                <c:pt idx="15">
                  <c:v>Мельник Т.С.</c:v>
                </c:pt>
                <c:pt idx="16">
                  <c:v>Баланчук О.А.</c:v>
                </c:pt>
                <c:pt idx="17">
                  <c:v>Глушко П.В.</c:v>
                </c:pt>
                <c:pt idx="18">
                  <c:v>Марингевич В.В.</c:v>
                </c:pt>
                <c:pt idx="19">
                  <c:v>Дубов С.І.</c:v>
                </c:pt>
                <c:pt idx="20">
                  <c:v>Мельник Л.І.</c:v>
                </c:pt>
                <c:pt idx="21">
                  <c:v>Подзігун В.М.</c:v>
                </c:pt>
              </c:strCache>
            </c:strRef>
          </c:cat>
          <c:val>
            <c:numRef>
              <c:f>Узаг.результати!$B$37:$B$58</c:f>
              <c:numCache>
                <c:formatCode>0</c:formatCode>
                <c:ptCount val="22"/>
                <c:pt idx="0">
                  <c:v>62.5</c:v>
                </c:pt>
                <c:pt idx="1">
                  <c:v>46.666666666666664</c:v>
                </c:pt>
                <c:pt idx="2">
                  <c:v>79.310344827586206</c:v>
                </c:pt>
                <c:pt idx="3">
                  <c:v>78.448275862068954</c:v>
                </c:pt>
                <c:pt idx="4">
                  <c:v>61.538461538461533</c:v>
                </c:pt>
                <c:pt idx="5">
                  <c:v>54.651162790697676</c:v>
                </c:pt>
                <c:pt idx="6">
                  <c:v>75.675675675675677</c:v>
                </c:pt>
                <c:pt idx="7">
                  <c:v>60</c:v>
                </c:pt>
                <c:pt idx="8">
                  <c:v>73.91304347826086</c:v>
                </c:pt>
                <c:pt idx="9">
                  <c:v>48</c:v>
                </c:pt>
                <c:pt idx="10">
                  <c:v>45.454545454545453</c:v>
                </c:pt>
                <c:pt idx="11">
                  <c:v>69.230769230769226</c:v>
                </c:pt>
                <c:pt idx="12">
                  <c:v>63.793103448275865</c:v>
                </c:pt>
                <c:pt idx="13">
                  <c:v>39.814814814814817</c:v>
                </c:pt>
                <c:pt idx="14">
                  <c:v>58.928571428571431</c:v>
                </c:pt>
                <c:pt idx="15">
                  <c:v>80.487804878048777</c:v>
                </c:pt>
                <c:pt idx="16">
                  <c:v>90.243902439024396</c:v>
                </c:pt>
                <c:pt idx="17">
                  <c:v>90.909090909090907</c:v>
                </c:pt>
                <c:pt idx="18">
                  <c:v>95.454545454545467</c:v>
                </c:pt>
                <c:pt idx="19" formatCode="General">
                  <c:v>100</c:v>
                </c:pt>
                <c:pt idx="20">
                  <c:v>86.666666666666671</c:v>
                </c:pt>
                <c:pt idx="21">
                  <c:v>54.545454545454547</c:v>
                </c:pt>
              </c:numCache>
            </c:numRef>
          </c:val>
        </c:ser>
        <c:ser>
          <c:idx val="1"/>
          <c:order val="1"/>
          <c:tx>
            <c:strRef>
              <c:f>Узаг.результати!$C$36</c:f>
              <c:strCache>
                <c:ptCount val="1"/>
                <c:pt idx="0">
                  <c:v>% 
успішності</c:v>
                </c:pt>
              </c:strCache>
            </c:strRef>
          </c:tx>
          <c:dLbls>
            <c:dLbl>
              <c:idx val="19"/>
              <c:delete val="1"/>
            </c:dLbl>
            <c:showVal val="1"/>
          </c:dLbls>
          <c:cat>
            <c:strRef>
              <c:f>Узаг.результати!$A$37:$A$58</c:f>
              <c:strCache>
                <c:ptCount val="22"/>
                <c:pt idx="0">
                  <c:v>Білостегнюк Л.В.</c:v>
                </c:pt>
                <c:pt idx="1">
                  <c:v>Ваколюк Л.Я.</c:v>
                </c:pt>
                <c:pt idx="2">
                  <c:v>Цаль Т.В.</c:v>
                </c:pt>
                <c:pt idx="3">
                  <c:v>Творун О.К.</c:v>
                </c:pt>
                <c:pt idx="4">
                  <c:v>Бадюк Т.К.</c:v>
                </c:pt>
                <c:pt idx="5">
                  <c:v>Голотюк В.Л.</c:v>
                </c:pt>
                <c:pt idx="6">
                  <c:v>Оркуша А.М.</c:v>
                </c:pt>
                <c:pt idx="7">
                  <c:v>Кравченко В.О.</c:v>
                </c:pt>
                <c:pt idx="8">
                  <c:v>Творун С.К.</c:v>
                </c:pt>
                <c:pt idx="9">
                  <c:v>Творун З.В.</c:v>
                </c:pt>
                <c:pt idx="10">
                  <c:v>Глущенко Т.Г.</c:v>
                </c:pt>
                <c:pt idx="11">
                  <c:v>Шемчук Н.К.</c:v>
                </c:pt>
                <c:pt idx="12">
                  <c:v>Скорбун А.Г.</c:v>
                </c:pt>
                <c:pt idx="13">
                  <c:v>Магера В.В.</c:v>
                </c:pt>
                <c:pt idx="14">
                  <c:v>Войчишин В.В.</c:v>
                </c:pt>
                <c:pt idx="15">
                  <c:v>Мельник Т.С.</c:v>
                </c:pt>
                <c:pt idx="16">
                  <c:v>Баланчук О.А.</c:v>
                </c:pt>
                <c:pt idx="17">
                  <c:v>Глушко П.В.</c:v>
                </c:pt>
                <c:pt idx="18">
                  <c:v>Марингевич В.В.</c:v>
                </c:pt>
                <c:pt idx="19">
                  <c:v>Дубов С.І.</c:v>
                </c:pt>
                <c:pt idx="20">
                  <c:v>Мельник Л.І.</c:v>
                </c:pt>
                <c:pt idx="21">
                  <c:v>Подзігун В.М.</c:v>
                </c:pt>
              </c:strCache>
            </c:strRef>
          </c:cat>
          <c:val>
            <c:numRef>
              <c:f>Узаг.результати!$C$37:$C$58</c:f>
              <c:numCache>
                <c:formatCode>0</c:formatCode>
                <c:ptCount val="22"/>
                <c:pt idx="0">
                  <c:v>96.875</c:v>
                </c:pt>
                <c:pt idx="1">
                  <c:v>92.222222222222229</c:v>
                </c:pt>
                <c:pt idx="2">
                  <c:v>98.850574712643663</c:v>
                </c:pt>
                <c:pt idx="3">
                  <c:v>99.137931034482762</c:v>
                </c:pt>
                <c:pt idx="4">
                  <c:v>97.435897435897431</c:v>
                </c:pt>
                <c:pt idx="5">
                  <c:v>94.186046511627893</c:v>
                </c:pt>
                <c:pt idx="6">
                  <c:v>100</c:v>
                </c:pt>
                <c:pt idx="7">
                  <c:v>100.00000000000001</c:v>
                </c:pt>
                <c:pt idx="8">
                  <c:v>98.550724637681157</c:v>
                </c:pt>
                <c:pt idx="9">
                  <c:v>95</c:v>
                </c:pt>
                <c:pt idx="10">
                  <c:v>97.727272727272734</c:v>
                </c:pt>
                <c:pt idx="11">
                  <c:v>95.384615384615387</c:v>
                </c:pt>
                <c:pt idx="12">
                  <c:v>96.551724137931032</c:v>
                </c:pt>
                <c:pt idx="13">
                  <c:v>92.592592592592595</c:v>
                </c:pt>
                <c:pt idx="14">
                  <c:v>96.428571428571431</c:v>
                </c:pt>
                <c:pt idx="15">
                  <c:v>97.560975609756099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 formatCode="General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/>
        <c:axId val="91329280"/>
        <c:axId val="91330816"/>
      </c:barChart>
      <c:catAx>
        <c:axId val="91329280"/>
        <c:scaling>
          <c:orientation val="minMax"/>
        </c:scaling>
        <c:axPos val="b"/>
        <c:tickLblPos val="nextTo"/>
        <c:crossAx val="91330816"/>
        <c:crosses val="autoZero"/>
        <c:auto val="1"/>
        <c:lblAlgn val="ctr"/>
        <c:lblOffset val="100"/>
      </c:catAx>
      <c:valAx>
        <c:axId val="91330816"/>
        <c:scaling>
          <c:orientation val="minMax"/>
        </c:scaling>
        <c:axPos val="l"/>
        <c:majorGridlines/>
        <c:numFmt formatCode="0" sourceLinked="1"/>
        <c:tickLblPos val="nextTo"/>
        <c:crossAx val="91329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512884</xdr:colOff>
      <xdr:row>14</xdr:row>
      <xdr:rowOff>148737</xdr:rowOff>
    </xdr:from>
    <xdr:to>
      <xdr:col>20</xdr:col>
      <xdr:colOff>168519</xdr:colOff>
      <xdr:row>29</xdr:row>
      <xdr:rowOff>34437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247650</xdr:colOff>
      <xdr:row>3</xdr:row>
      <xdr:rowOff>52387</xdr:rowOff>
    </xdr:from>
    <xdr:to>
      <xdr:col>26</xdr:col>
      <xdr:colOff>552450</xdr:colOff>
      <xdr:row>10</xdr:row>
      <xdr:rowOff>233362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476249</xdr:colOff>
      <xdr:row>313</xdr:row>
      <xdr:rowOff>1</xdr:rowOff>
    </xdr:from>
    <xdr:to>
      <xdr:col>13</xdr:col>
      <xdr:colOff>514349</xdr:colOff>
      <xdr:row>335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142874</xdr:rowOff>
    </xdr:from>
    <xdr:to>
      <xdr:col>17</xdr:col>
      <xdr:colOff>219075</xdr:colOff>
      <xdr:row>24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37</xdr:row>
      <xdr:rowOff>66675</xdr:rowOff>
    </xdr:from>
    <xdr:to>
      <xdr:col>18</xdr:col>
      <xdr:colOff>200024</xdr:colOff>
      <xdr:row>57</xdr:row>
      <xdr:rowOff>228600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opLeftCell="A7" workbookViewId="0">
      <selection activeCell="P27" sqref="P27"/>
    </sheetView>
  </sheetViews>
  <sheetFormatPr defaultRowHeight="15"/>
  <cols>
    <col min="1" max="1" width="7" customWidth="1"/>
    <col min="2" max="2" width="19" customWidth="1"/>
    <col min="3" max="3" width="3.140625" customWidth="1"/>
    <col min="4" max="11" width="3.7109375" customWidth="1"/>
    <col min="12" max="12" width="4.28515625" customWidth="1"/>
    <col min="13" max="13" width="3.7109375" customWidth="1"/>
    <col min="15" max="15" width="12.140625" customWidth="1"/>
  </cols>
  <sheetData>
    <row r="1" spans="1:16" ht="51" customHeight="1">
      <c r="A1" s="128" t="s">
        <v>253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6" ht="20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>
      <c r="A3" s="131" t="s">
        <v>0</v>
      </c>
      <c r="B3" s="131" t="s">
        <v>1</v>
      </c>
      <c r="C3" s="131" t="s">
        <v>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 t="s">
        <v>3</v>
      </c>
      <c r="O3" s="125" t="s">
        <v>4</v>
      </c>
      <c r="P3" s="125" t="s">
        <v>5</v>
      </c>
    </row>
    <row r="4" spans="1:16" ht="54.75" customHeight="1">
      <c r="A4" s="131"/>
      <c r="B4" s="131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31"/>
      <c r="O4" s="125"/>
      <c r="P4" s="125"/>
    </row>
    <row r="5" spans="1:16">
      <c r="A5" s="2">
        <v>1</v>
      </c>
      <c r="B5" s="2" t="s">
        <v>17</v>
      </c>
      <c r="C5" s="2">
        <v>11</v>
      </c>
      <c r="D5" s="2">
        <v>11</v>
      </c>
      <c r="E5" s="2">
        <v>11</v>
      </c>
      <c r="F5" s="2">
        <v>10</v>
      </c>
      <c r="G5" s="2">
        <v>11</v>
      </c>
      <c r="H5" s="2">
        <v>12</v>
      </c>
      <c r="I5" s="2">
        <v>11</v>
      </c>
      <c r="J5" s="2">
        <v>11</v>
      </c>
      <c r="K5" s="2">
        <v>11</v>
      </c>
      <c r="L5" s="2">
        <v>11</v>
      </c>
      <c r="M5" s="2">
        <v>11</v>
      </c>
      <c r="N5" s="2">
        <f t="shared" ref="N5:N19" si="0">SUM(C5:M5)</f>
        <v>121</v>
      </c>
      <c r="O5" s="2">
        <f>ROUND(N5/11,1)</f>
        <v>11</v>
      </c>
      <c r="P5" s="2"/>
    </row>
    <row r="6" spans="1:16">
      <c r="A6" s="2">
        <v>2</v>
      </c>
      <c r="B6" s="2" t="s">
        <v>18</v>
      </c>
      <c r="C6" s="2">
        <v>11</v>
      </c>
      <c r="D6" s="2">
        <v>11</v>
      </c>
      <c r="E6" s="2">
        <v>10</v>
      </c>
      <c r="F6" s="2">
        <v>11</v>
      </c>
      <c r="G6" s="2">
        <v>11</v>
      </c>
      <c r="H6" s="2">
        <v>11</v>
      </c>
      <c r="I6" s="2">
        <v>10</v>
      </c>
      <c r="J6" s="2">
        <v>10</v>
      </c>
      <c r="K6" s="2">
        <v>10</v>
      </c>
      <c r="L6" s="2">
        <v>11</v>
      </c>
      <c r="M6" s="2">
        <v>11</v>
      </c>
      <c r="N6" s="2">
        <f t="shared" si="0"/>
        <v>117</v>
      </c>
      <c r="O6" s="2">
        <f t="shared" ref="O6:O19" si="1">ROUND(N6/11,1)</f>
        <v>10.6</v>
      </c>
      <c r="P6" s="2"/>
    </row>
    <row r="7" spans="1:16">
      <c r="A7" s="2">
        <v>3</v>
      </c>
      <c r="B7" s="2" t="s">
        <v>19</v>
      </c>
      <c r="C7" s="2">
        <v>8</v>
      </c>
      <c r="D7" s="2">
        <v>9</v>
      </c>
      <c r="E7" s="2">
        <v>6</v>
      </c>
      <c r="F7" s="2">
        <v>9</v>
      </c>
      <c r="G7" s="2">
        <v>8</v>
      </c>
      <c r="H7" s="2">
        <v>10</v>
      </c>
      <c r="I7" s="2">
        <v>9</v>
      </c>
      <c r="J7" s="2">
        <v>9</v>
      </c>
      <c r="K7" s="2">
        <v>10</v>
      </c>
      <c r="L7" s="2">
        <v>11</v>
      </c>
      <c r="M7" s="2">
        <v>10</v>
      </c>
      <c r="N7" s="2">
        <f t="shared" si="0"/>
        <v>99</v>
      </c>
      <c r="O7" s="2">
        <f t="shared" si="1"/>
        <v>9</v>
      </c>
      <c r="P7" s="2"/>
    </row>
    <row r="8" spans="1:16">
      <c r="A8" s="2">
        <v>4</v>
      </c>
      <c r="B8" s="2" t="s">
        <v>20</v>
      </c>
      <c r="C8" s="2">
        <v>6</v>
      </c>
      <c r="D8" s="2">
        <v>8</v>
      </c>
      <c r="E8" s="2">
        <v>7</v>
      </c>
      <c r="F8" s="2">
        <v>7</v>
      </c>
      <c r="G8" s="2">
        <v>7</v>
      </c>
      <c r="H8" s="2">
        <v>9</v>
      </c>
      <c r="I8" s="2">
        <v>8</v>
      </c>
      <c r="J8" s="2">
        <v>9</v>
      </c>
      <c r="K8" s="2">
        <v>10</v>
      </c>
      <c r="L8" s="2">
        <v>10</v>
      </c>
      <c r="M8" s="2">
        <v>9</v>
      </c>
      <c r="N8" s="2">
        <f t="shared" si="0"/>
        <v>90</v>
      </c>
      <c r="O8" s="2">
        <f t="shared" si="1"/>
        <v>8.1999999999999993</v>
      </c>
      <c r="P8" s="2"/>
    </row>
    <row r="9" spans="1:16">
      <c r="A9" s="2">
        <v>5</v>
      </c>
      <c r="B9" s="2" t="s">
        <v>21</v>
      </c>
      <c r="C9" s="2">
        <v>11</v>
      </c>
      <c r="D9" s="2">
        <v>11</v>
      </c>
      <c r="E9" s="2">
        <v>10</v>
      </c>
      <c r="F9" s="2">
        <v>11</v>
      </c>
      <c r="G9" s="2">
        <v>11</v>
      </c>
      <c r="H9" s="2">
        <v>11</v>
      </c>
      <c r="I9" s="2">
        <v>11</v>
      </c>
      <c r="J9" s="2">
        <v>11</v>
      </c>
      <c r="K9" s="2">
        <v>11</v>
      </c>
      <c r="L9" s="2">
        <v>10</v>
      </c>
      <c r="M9" s="2">
        <v>11</v>
      </c>
      <c r="N9" s="2">
        <f t="shared" si="0"/>
        <v>119</v>
      </c>
      <c r="O9" s="2">
        <f t="shared" si="1"/>
        <v>10.8</v>
      </c>
      <c r="P9" s="2"/>
    </row>
    <row r="10" spans="1:16">
      <c r="A10" s="2">
        <v>6</v>
      </c>
      <c r="B10" s="2" t="s">
        <v>22</v>
      </c>
      <c r="C10" s="2">
        <v>11</v>
      </c>
      <c r="D10" s="2">
        <v>11</v>
      </c>
      <c r="E10" s="2">
        <v>10</v>
      </c>
      <c r="F10" s="2">
        <v>11</v>
      </c>
      <c r="G10" s="2">
        <v>11</v>
      </c>
      <c r="H10" s="2">
        <v>11</v>
      </c>
      <c r="I10" s="2">
        <v>10</v>
      </c>
      <c r="J10" s="2">
        <v>11</v>
      </c>
      <c r="K10" s="2">
        <v>11</v>
      </c>
      <c r="L10" s="2">
        <v>10</v>
      </c>
      <c r="M10" s="2">
        <v>11</v>
      </c>
      <c r="N10" s="2">
        <f t="shared" si="0"/>
        <v>118</v>
      </c>
      <c r="O10" s="2">
        <f t="shared" si="1"/>
        <v>10.7</v>
      </c>
      <c r="P10" s="2"/>
    </row>
    <row r="11" spans="1:16">
      <c r="A11" s="2">
        <v>7</v>
      </c>
      <c r="B11" s="2" t="s">
        <v>23</v>
      </c>
      <c r="C11" s="2">
        <v>7</v>
      </c>
      <c r="D11" s="2">
        <v>8</v>
      </c>
      <c r="E11" s="2">
        <v>7</v>
      </c>
      <c r="F11" s="2">
        <v>7</v>
      </c>
      <c r="G11" s="2">
        <v>9</v>
      </c>
      <c r="H11" s="2">
        <v>8</v>
      </c>
      <c r="I11" s="2">
        <v>9</v>
      </c>
      <c r="J11" s="2">
        <v>11</v>
      </c>
      <c r="K11" s="2">
        <v>11</v>
      </c>
      <c r="L11" s="2">
        <v>10</v>
      </c>
      <c r="M11" s="2">
        <v>10</v>
      </c>
      <c r="N11" s="2">
        <f t="shared" si="0"/>
        <v>97</v>
      </c>
      <c r="O11" s="2">
        <f t="shared" si="1"/>
        <v>8.8000000000000007</v>
      </c>
      <c r="P11" s="2"/>
    </row>
    <row r="12" spans="1:16">
      <c r="A12" s="2">
        <v>8</v>
      </c>
      <c r="B12" s="2" t="s">
        <v>24</v>
      </c>
      <c r="C12" s="2">
        <v>10</v>
      </c>
      <c r="D12" s="2">
        <v>10</v>
      </c>
      <c r="E12" s="2">
        <v>9</v>
      </c>
      <c r="F12" s="2">
        <v>9</v>
      </c>
      <c r="G12" s="2">
        <v>9</v>
      </c>
      <c r="H12" s="2">
        <v>10</v>
      </c>
      <c r="I12" s="2">
        <v>10</v>
      </c>
      <c r="J12" s="2">
        <v>11</v>
      </c>
      <c r="K12" s="2">
        <v>12</v>
      </c>
      <c r="L12" s="2">
        <v>10</v>
      </c>
      <c r="M12" s="2">
        <v>10</v>
      </c>
      <c r="N12" s="2">
        <f t="shared" si="0"/>
        <v>110</v>
      </c>
      <c r="O12" s="2">
        <f t="shared" si="1"/>
        <v>10</v>
      </c>
      <c r="P12" s="2"/>
    </row>
    <row r="13" spans="1:16">
      <c r="A13" s="2">
        <v>9</v>
      </c>
      <c r="B13" s="2" t="s">
        <v>25</v>
      </c>
      <c r="C13" s="2">
        <v>6</v>
      </c>
      <c r="D13" s="2">
        <v>7</v>
      </c>
      <c r="E13" s="2">
        <v>6</v>
      </c>
      <c r="F13" s="2">
        <v>6</v>
      </c>
      <c r="G13" s="2">
        <v>7</v>
      </c>
      <c r="H13" s="2">
        <v>8</v>
      </c>
      <c r="I13" s="2">
        <v>7</v>
      </c>
      <c r="J13" s="2">
        <v>9</v>
      </c>
      <c r="K13" s="2">
        <v>10</v>
      </c>
      <c r="L13" s="2" t="s">
        <v>26</v>
      </c>
      <c r="M13" s="2">
        <v>8</v>
      </c>
      <c r="N13" s="2">
        <f t="shared" si="0"/>
        <v>74</v>
      </c>
      <c r="O13" s="2">
        <f>ROUND(N13/10,1)</f>
        <v>7.4</v>
      </c>
      <c r="P13" s="2"/>
    </row>
    <row r="14" spans="1:16">
      <c r="A14" s="2">
        <v>10</v>
      </c>
      <c r="B14" s="2" t="s">
        <v>27</v>
      </c>
      <c r="C14" s="2">
        <v>9</v>
      </c>
      <c r="D14" s="2">
        <v>10</v>
      </c>
      <c r="E14" s="2">
        <v>7</v>
      </c>
      <c r="F14" s="2">
        <v>9</v>
      </c>
      <c r="G14" s="2">
        <v>10</v>
      </c>
      <c r="H14" s="2">
        <v>10</v>
      </c>
      <c r="I14" s="2">
        <v>10</v>
      </c>
      <c r="J14" s="2">
        <v>11</v>
      </c>
      <c r="K14" s="2">
        <v>11</v>
      </c>
      <c r="L14" s="2">
        <v>10</v>
      </c>
      <c r="M14" s="2">
        <v>10</v>
      </c>
      <c r="N14" s="2">
        <f t="shared" si="0"/>
        <v>107</v>
      </c>
      <c r="O14" s="2">
        <f t="shared" si="1"/>
        <v>9.6999999999999993</v>
      </c>
      <c r="P14" s="2"/>
    </row>
    <row r="15" spans="1:16">
      <c r="A15" s="2">
        <v>11</v>
      </c>
      <c r="B15" s="2" t="s">
        <v>28</v>
      </c>
      <c r="C15" s="2">
        <v>8</v>
      </c>
      <c r="D15" s="2">
        <v>10</v>
      </c>
      <c r="E15" s="2">
        <v>6</v>
      </c>
      <c r="F15" s="2">
        <v>9</v>
      </c>
      <c r="G15" s="2">
        <v>9</v>
      </c>
      <c r="H15" s="2">
        <v>9</v>
      </c>
      <c r="I15" s="2">
        <v>9</v>
      </c>
      <c r="J15" s="2">
        <v>10</v>
      </c>
      <c r="K15" s="2">
        <v>10</v>
      </c>
      <c r="L15" s="2">
        <v>11</v>
      </c>
      <c r="M15" s="2">
        <v>10</v>
      </c>
      <c r="N15" s="2">
        <f t="shared" si="0"/>
        <v>101</v>
      </c>
      <c r="O15" s="2">
        <f t="shared" si="1"/>
        <v>9.1999999999999993</v>
      </c>
      <c r="P15" s="2"/>
    </row>
    <row r="16" spans="1:16">
      <c r="A16" s="2">
        <v>12</v>
      </c>
      <c r="B16" s="2" t="s">
        <v>29</v>
      </c>
      <c r="C16" s="2">
        <v>9</v>
      </c>
      <c r="D16" s="2">
        <v>10</v>
      </c>
      <c r="E16" s="2">
        <v>8</v>
      </c>
      <c r="F16" s="2">
        <v>10</v>
      </c>
      <c r="G16" s="2">
        <v>10</v>
      </c>
      <c r="H16" s="2">
        <v>11</v>
      </c>
      <c r="I16" s="2">
        <v>10</v>
      </c>
      <c r="J16" s="2">
        <v>10</v>
      </c>
      <c r="K16" s="2">
        <v>10</v>
      </c>
      <c r="L16" s="2">
        <v>10</v>
      </c>
      <c r="M16" s="2">
        <v>11</v>
      </c>
      <c r="N16" s="2">
        <f t="shared" si="0"/>
        <v>109</v>
      </c>
      <c r="O16" s="2">
        <f t="shared" si="1"/>
        <v>9.9</v>
      </c>
      <c r="P16" s="2"/>
    </row>
    <row r="17" spans="1:16">
      <c r="A17" s="2">
        <v>13</v>
      </c>
      <c r="B17" s="2" t="s">
        <v>30</v>
      </c>
      <c r="C17" s="2">
        <v>10</v>
      </c>
      <c r="D17" s="2">
        <v>11</v>
      </c>
      <c r="E17" s="2">
        <v>9</v>
      </c>
      <c r="F17" s="2">
        <v>9</v>
      </c>
      <c r="G17" s="2">
        <v>10</v>
      </c>
      <c r="H17" s="2">
        <v>11</v>
      </c>
      <c r="I17" s="2">
        <v>10</v>
      </c>
      <c r="J17" s="2">
        <v>11</v>
      </c>
      <c r="K17" s="2">
        <v>11</v>
      </c>
      <c r="L17" s="2">
        <v>10</v>
      </c>
      <c r="M17" s="2">
        <v>11</v>
      </c>
      <c r="N17" s="2">
        <f t="shared" si="0"/>
        <v>113</v>
      </c>
      <c r="O17" s="2">
        <f t="shared" si="1"/>
        <v>10.3</v>
      </c>
      <c r="P17" s="2"/>
    </row>
    <row r="18" spans="1:16">
      <c r="A18" s="2">
        <v>14</v>
      </c>
      <c r="B18" s="2" t="s">
        <v>31</v>
      </c>
      <c r="C18" s="2">
        <v>7</v>
      </c>
      <c r="D18" s="2">
        <v>8</v>
      </c>
      <c r="E18" s="2">
        <v>5</v>
      </c>
      <c r="F18" s="2">
        <v>7</v>
      </c>
      <c r="G18" s="2">
        <v>8</v>
      </c>
      <c r="H18" s="2">
        <v>8</v>
      </c>
      <c r="I18" s="2">
        <v>8</v>
      </c>
      <c r="J18" s="2">
        <v>10</v>
      </c>
      <c r="K18" s="2">
        <v>10</v>
      </c>
      <c r="L18" s="2">
        <v>10</v>
      </c>
      <c r="M18" s="2">
        <v>9</v>
      </c>
      <c r="N18" s="2">
        <f t="shared" si="0"/>
        <v>90</v>
      </c>
      <c r="O18" s="2">
        <f t="shared" si="1"/>
        <v>8.1999999999999993</v>
      </c>
      <c r="P18" s="2"/>
    </row>
    <row r="19" spans="1:16">
      <c r="A19" s="2">
        <v>15</v>
      </c>
      <c r="B19" s="2" t="s">
        <v>32</v>
      </c>
      <c r="C19" s="2">
        <v>9</v>
      </c>
      <c r="D19" s="2">
        <v>11</v>
      </c>
      <c r="E19" s="2">
        <v>10</v>
      </c>
      <c r="F19" s="2">
        <v>10</v>
      </c>
      <c r="G19" s="2">
        <v>10</v>
      </c>
      <c r="H19" s="2">
        <v>11</v>
      </c>
      <c r="I19" s="2">
        <v>9</v>
      </c>
      <c r="J19" s="2">
        <v>10</v>
      </c>
      <c r="K19" s="2">
        <v>11</v>
      </c>
      <c r="L19" s="2">
        <v>10</v>
      </c>
      <c r="M19" s="2">
        <v>11</v>
      </c>
      <c r="N19" s="2">
        <f t="shared" si="0"/>
        <v>112</v>
      </c>
      <c r="O19" s="2">
        <f t="shared" si="1"/>
        <v>10.199999999999999</v>
      </c>
      <c r="P19" s="2"/>
    </row>
    <row r="20" spans="1:16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126"/>
      <c r="B21" s="4" t="s">
        <v>33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2"/>
      <c r="O21" s="6">
        <f>ROUND(SUM(O5:O19)/15,1)</f>
        <v>9.6</v>
      </c>
      <c r="P21" s="102">
        <v>0</v>
      </c>
    </row>
    <row r="22" spans="1:16">
      <c r="A22" s="127"/>
      <c r="B22" s="2" t="s">
        <v>34</v>
      </c>
      <c r="C22" s="2">
        <f>ROUND((C21/(C21+C23+C25+C27))*100,0)</f>
        <v>0</v>
      </c>
      <c r="D22" s="2">
        <f t="shared" ref="D22:M22" si="2">ROUND((D21/(D21+D23+D25+D27))*100,0)</f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/>
      <c r="O22" s="2"/>
      <c r="P22" s="2">
        <f t="shared" ref="P22" si="3">ROUND((P21/(P21+P23+P25+P27))*100,0)</f>
        <v>0</v>
      </c>
    </row>
    <row r="23" spans="1:16">
      <c r="A23" s="126"/>
      <c r="B23" s="7" t="s">
        <v>35</v>
      </c>
      <c r="C23" s="8">
        <v>0</v>
      </c>
      <c r="D23" s="8">
        <v>0</v>
      </c>
      <c r="E23" s="8">
        <v>3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2"/>
      <c r="O23" s="2"/>
      <c r="P23" s="103">
        <v>2</v>
      </c>
    </row>
    <row r="24" spans="1:16">
      <c r="A24" s="127"/>
      <c r="B24" s="2" t="s">
        <v>34</v>
      </c>
      <c r="C24" s="2">
        <f>ROUND((C23/(C23+C25+C27+C21))*100,0)</f>
        <v>0</v>
      </c>
      <c r="D24" s="2">
        <f t="shared" ref="D24:M24" si="4">ROUND((D23/(D23+D25+D27+D21))*100,0)</f>
        <v>0</v>
      </c>
      <c r="E24" s="2">
        <f t="shared" si="4"/>
        <v>20</v>
      </c>
      <c r="F24" s="2">
        <f t="shared" si="4"/>
        <v>7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/>
      <c r="O24" s="2"/>
      <c r="P24" s="2">
        <f t="shared" ref="P24" si="5">ROUND((P23/(P23+P25+P27+P21))*100,0)</f>
        <v>13</v>
      </c>
    </row>
    <row r="25" spans="1:16">
      <c r="A25" s="126"/>
      <c r="B25" s="9" t="s">
        <v>36</v>
      </c>
      <c r="C25" s="10">
        <v>7</v>
      </c>
      <c r="D25" s="10">
        <v>5</v>
      </c>
      <c r="E25" s="10">
        <v>8</v>
      </c>
      <c r="F25" s="10">
        <v>7</v>
      </c>
      <c r="G25" s="10">
        <v>7</v>
      </c>
      <c r="H25" s="10">
        <v>4</v>
      </c>
      <c r="I25" s="10">
        <v>8</v>
      </c>
      <c r="J25" s="10">
        <v>4</v>
      </c>
      <c r="K25" s="10">
        <v>5</v>
      </c>
      <c r="L25" s="10">
        <v>0</v>
      </c>
      <c r="M25" s="10">
        <v>4</v>
      </c>
      <c r="N25" s="2"/>
      <c r="O25" s="2"/>
      <c r="P25" s="9">
        <v>9</v>
      </c>
    </row>
    <row r="26" spans="1:16">
      <c r="A26" s="127"/>
      <c r="B26" s="2" t="s">
        <v>34</v>
      </c>
      <c r="C26" s="2">
        <f>ROUND((C25/(C25+C27+C21+C23))*100,0)</f>
        <v>47</v>
      </c>
      <c r="D26" s="2">
        <f t="shared" ref="D26:M26" si="6">ROUND((D25/(D25+D27+D21+D23))*100,0)</f>
        <v>33</v>
      </c>
      <c r="E26" s="2">
        <f t="shared" si="6"/>
        <v>53</v>
      </c>
      <c r="F26" s="2">
        <f t="shared" si="6"/>
        <v>47</v>
      </c>
      <c r="G26" s="2">
        <f t="shared" si="6"/>
        <v>47</v>
      </c>
      <c r="H26" s="2">
        <f t="shared" si="6"/>
        <v>27</v>
      </c>
      <c r="I26" s="2">
        <f t="shared" si="6"/>
        <v>53</v>
      </c>
      <c r="J26" s="2">
        <f t="shared" si="6"/>
        <v>27</v>
      </c>
      <c r="K26" s="2">
        <f t="shared" si="6"/>
        <v>33</v>
      </c>
      <c r="L26" s="2">
        <f t="shared" si="6"/>
        <v>0</v>
      </c>
      <c r="M26" s="2">
        <f t="shared" si="6"/>
        <v>27</v>
      </c>
      <c r="N26" s="2"/>
      <c r="O26" s="2"/>
      <c r="P26" s="2">
        <f t="shared" ref="P26" si="7">ROUND((P25/(P25+P27+P21+P23))*100,0)</f>
        <v>60</v>
      </c>
    </row>
    <row r="27" spans="1:16">
      <c r="A27" s="126"/>
      <c r="B27" s="11" t="s">
        <v>37</v>
      </c>
      <c r="C27" s="12">
        <v>8</v>
      </c>
      <c r="D27" s="12">
        <v>10</v>
      </c>
      <c r="E27" s="12">
        <v>4</v>
      </c>
      <c r="F27" s="12">
        <v>7</v>
      </c>
      <c r="G27" s="12">
        <v>8</v>
      </c>
      <c r="H27" s="12">
        <v>11</v>
      </c>
      <c r="I27" s="12">
        <v>7</v>
      </c>
      <c r="J27" s="12">
        <v>11</v>
      </c>
      <c r="K27" s="12">
        <v>10</v>
      </c>
      <c r="L27" s="12">
        <v>14</v>
      </c>
      <c r="M27" s="12">
        <v>11</v>
      </c>
      <c r="N27" s="2"/>
      <c r="O27" s="2"/>
      <c r="P27" s="11">
        <v>4</v>
      </c>
    </row>
    <row r="28" spans="1:16">
      <c r="A28" s="127"/>
      <c r="B28" s="2" t="s">
        <v>34</v>
      </c>
      <c r="C28" s="2">
        <f>ROUND((C27/(C27+C21+C23+C25))*100,0)</f>
        <v>53</v>
      </c>
      <c r="D28" s="2">
        <f t="shared" ref="D28:M28" si="8">ROUND((D27/(D27+D21+D23+D25))*100,0)</f>
        <v>67</v>
      </c>
      <c r="E28" s="2">
        <f t="shared" si="8"/>
        <v>27</v>
      </c>
      <c r="F28" s="2">
        <f t="shared" si="8"/>
        <v>47</v>
      </c>
      <c r="G28" s="2">
        <f t="shared" si="8"/>
        <v>53</v>
      </c>
      <c r="H28" s="2">
        <f t="shared" si="8"/>
        <v>73</v>
      </c>
      <c r="I28" s="2">
        <f t="shared" si="8"/>
        <v>47</v>
      </c>
      <c r="J28" s="2">
        <f t="shared" si="8"/>
        <v>73</v>
      </c>
      <c r="K28" s="2">
        <f t="shared" si="8"/>
        <v>67</v>
      </c>
      <c r="L28" s="2">
        <f t="shared" si="8"/>
        <v>100</v>
      </c>
      <c r="M28" s="2">
        <f t="shared" si="8"/>
        <v>73</v>
      </c>
      <c r="N28" s="2"/>
      <c r="O28" s="2"/>
      <c r="P28" s="2">
        <f t="shared" ref="P28" si="9">ROUND((P27/(P27+P21+P23+P25))*100,0)</f>
        <v>27</v>
      </c>
    </row>
    <row r="30" spans="1:16">
      <c r="L30" s="2" t="s">
        <v>252</v>
      </c>
    </row>
    <row r="31" spans="1:16">
      <c r="L31" s="2">
        <v>1</v>
      </c>
    </row>
  </sheetData>
  <mergeCells count="12">
    <mergeCell ref="A1:O1"/>
    <mergeCell ref="A2:O2"/>
    <mergeCell ref="A3:A4"/>
    <mergeCell ref="B3:B4"/>
    <mergeCell ref="C3:M3"/>
    <mergeCell ref="N3:N4"/>
    <mergeCell ref="O3:O4"/>
    <mergeCell ref="P3:P4"/>
    <mergeCell ref="A21:A22"/>
    <mergeCell ref="A23:A24"/>
    <mergeCell ref="A25:A26"/>
    <mergeCell ref="A27:A2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4:AB510"/>
  <sheetViews>
    <sheetView topLeftCell="A47" zoomScale="140" zoomScaleNormal="140" workbookViewId="0">
      <selection activeCell="D57" sqref="D57"/>
    </sheetView>
  </sheetViews>
  <sheetFormatPr defaultRowHeight="15"/>
  <cols>
    <col min="1" max="1" width="7.140625" style="22" customWidth="1"/>
    <col min="2" max="2" width="18.28515625" style="22" customWidth="1"/>
    <col min="3" max="3" width="9.140625" style="22"/>
    <col min="4" max="4" width="3.85546875" style="22" customWidth="1"/>
    <col min="5" max="5" width="4" style="22" customWidth="1"/>
    <col min="6" max="6" width="3.85546875" style="22" customWidth="1"/>
    <col min="7" max="7" width="4.140625" style="22" customWidth="1"/>
    <col min="8" max="8" width="3.7109375" style="22" customWidth="1"/>
    <col min="9" max="9" width="4.140625" style="22" customWidth="1"/>
    <col min="10" max="10" width="3.5703125" style="22" customWidth="1"/>
    <col min="11" max="11" width="4.28515625" style="22" customWidth="1"/>
    <col min="12" max="12" width="7.140625" style="22" customWidth="1"/>
    <col min="13" max="13" width="6.42578125" style="22" customWidth="1"/>
    <col min="14" max="14" width="9.5703125" style="22" customWidth="1"/>
    <col min="15" max="15" width="4.85546875" style="22" customWidth="1"/>
    <col min="16" max="16" width="7" style="22" customWidth="1"/>
    <col min="17" max="17" width="7.140625" style="22" customWidth="1"/>
    <col min="18" max="18" width="3.7109375" style="22" customWidth="1"/>
    <col min="19" max="19" width="4.7109375" style="22" customWidth="1"/>
    <col min="20" max="20" width="4" style="22" customWidth="1"/>
    <col min="21" max="21" width="4.85546875" style="22" customWidth="1"/>
    <col min="22" max="22" width="4" style="22" customWidth="1"/>
    <col min="23" max="23" width="4.42578125" style="22" customWidth="1"/>
    <col min="24" max="24" width="4.140625" style="22" customWidth="1"/>
    <col min="25" max="25" width="5.42578125" style="22" customWidth="1"/>
    <col min="26" max="26" width="5.5703125" style="22" customWidth="1"/>
    <col min="27" max="27" width="5.42578125" style="22" customWidth="1"/>
    <col min="28" max="28" width="9.42578125" style="22" customWidth="1"/>
    <col min="29" max="256" width="9.140625" style="22"/>
    <col min="257" max="257" width="7.140625" style="22" customWidth="1"/>
    <col min="258" max="258" width="18.28515625" style="22" customWidth="1"/>
    <col min="259" max="259" width="9.140625" style="22"/>
    <col min="260" max="260" width="3.85546875" style="22" customWidth="1"/>
    <col min="261" max="261" width="4" style="22" customWidth="1"/>
    <col min="262" max="262" width="3.85546875" style="22" customWidth="1"/>
    <col min="263" max="263" width="4.140625" style="22" customWidth="1"/>
    <col min="264" max="264" width="3.7109375" style="22" customWidth="1"/>
    <col min="265" max="265" width="4.140625" style="22" customWidth="1"/>
    <col min="266" max="266" width="3.5703125" style="22" customWidth="1"/>
    <col min="267" max="267" width="4.28515625" style="22" customWidth="1"/>
    <col min="268" max="268" width="7.140625" style="22" customWidth="1"/>
    <col min="269" max="269" width="6.42578125" style="22" customWidth="1"/>
    <col min="270" max="270" width="9.5703125" style="22" customWidth="1"/>
    <col min="271" max="271" width="4.85546875" style="22" customWidth="1"/>
    <col min="272" max="272" width="7" style="22" customWidth="1"/>
    <col min="273" max="273" width="7.140625" style="22" customWidth="1"/>
    <col min="274" max="274" width="3.7109375" style="22" customWidth="1"/>
    <col min="275" max="275" width="4.7109375" style="22" customWidth="1"/>
    <col min="276" max="276" width="4" style="22" customWidth="1"/>
    <col min="277" max="277" width="4.85546875" style="22" customWidth="1"/>
    <col min="278" max="278" width="4" style="22" customWidth="1"/>
    <col min="279" max="279" width="4.42578125" style="22" customWidth="1"/>
    <col min="280" max="280" width="4.140625" style="22" customWidth="1"/>
    <col min="281" max="281" width="5.42578125" style="22" customWidth="1"/>
    <col min="282" max="282" width="5.5703125" style="22" customWidth="1"/>
    <col min="283" max="283" width="5.42578125" style="22" customWidth="1"/>
    <col min="284" max="284" width="9.42578125" style="22" customWidth="1"/>
    <col min="285" max="512" width="9.140625" style="22"/>
    <col min="513" max="513" width="7.140625" style="22" customWidth="1"/>
    <col min="514" max="514" width="18.28515625" style="22" customWidth="1"/>
    <col min="515" max="515" width="9.140625" style="22"/>
    <col min="516" max="516" width="3.85546875" style="22" customWidth="1"/>
    <col min="517" max="517" width="4" style="22" customWidth="1"/>
    <col min="518" max="518" width="3.85546875" style="22" customWidth="1"/>
    <col min="519" max="519" width="4.140625" style="22" customWidth="1"/>
    <col min="520" max="520" width="3.7109375" style="22" customWidth="1"/>
    <col min="521" max="521" width="4.140625" style="22" customWidth="1"/>
    <col min="522" max="522" width="3.5703125" style="22" customWidth="1"/>
    <col min="523" max="523" width="4.28515625" style="22" customWidth="1"/>
    <col min="524" max="524" width="7.140625" style="22" customWidth="1"/>
    <col min="525" max="525" width="6.42578125" style="22" customWidth="1"/>
    <col min="526" max="526" width="9.5703125" style="22" customWidth="1"/>
    <col min="527" max="527" width="4.85546875" style="22" customWidth="1"/>
    <col min="528" max="528" width="7" style="22" customWidth="1"/>
    <col min="529" max="529" width="7.140625" style="22" customWidth="1"/>
    <col min="530" max="530" width="3.7109375" style="22" customWidth="1"/>
    <col min="531" max="531" width="4.7109375" style="22" customWidth="1"/>
    <col min="532" max="532" width="4" style="22" customWidth="1"/>
    <col min="533" max="533" width="4.85546875" style="22" customWidth="1"/>
    <col min="534" max="534" width="4" style="22" customWidth="1"/>
    <col min="535" max="535" width="4.42578125" style="22" customWidth="1"/>
    <col min="536" max="536" width="4.140625" style="22" customWidth="1"/>
    <col min="537" max="537" width="5.42578125" style="22" customWidth="1"/>
    <col min="538" max="538" width="5.5703125" style="22" customWidth="1"/>
    <col min="539" max="539" width="5.42578125" style="22" customWidth="1"/>
    <col min="540" max="540" width="9.42578125" style="22" customWidth="1"/>
    <col min="541" max="768" width="9.140625" style="22"/>
    <col min="769" max="769" width="7.140625" style="22" customWidth="1"/>
    <col min="770" max="770" width="18.28515625" style="22" customWidth="1"/>
    <col min="771" max="771" width="9.140625" style="22"/>
    <col min="772" max="772" width="3.85546875" style="22" customWidth="1"/>
    <col min="773" max="773" width="4" style="22" customWidth="1"/>
    <col min="774" max="774" width="3.85546875" style="22" customWidth="1"/>
    <col min="775" max="775" width="4.140625" style="22" customWidth="1"/>
    <col min="776" max="776" width="3.7109375" style="22" customWidth="1"/>
    <col min="777" max="777" width="4.140625" style="22" customWidth="1"/>
    <col min="778" max="778" width="3.5703125" style="22" customWidth="1"/>
    <col min="779" max="779" width="4.28515625" style="22" customWidth="1"/>
    <col min="780" max="780" width="7.140625" style="22" customWidth="1"/>
    <col min="781" max="781" width="6.42578125" style="22" customWidth="1"/>
    <col min="782" max="782" width="9.5703125" style="22" customWidth="1"/>
    <col min="783" max="783" width="4.85546875" style="22" customWidth="1"/>
    <col min="784" max="784" width="7" style="22" customWidth="1"/>
    <col min="785" max="785" width="7.140625" style="22" customWidth="1"/>
    <col min="786" max="786" width="3.7109375" style="22" customWidth="1"/>
    <col min="787" max="787" width="4.7109375" style="22" customWidth="1"/>
    <col min="788" max="788" width="4" style="22" customWidth="1"/>
    <col min="789" max="789" width="4.85546875" style="22" customWidth="1"/>
    <col min="790" max="790" width="4" style="22" customWidth="1"/>
    <col min="791" max="791" width="4.42578125" style="22" customWidth="1"/>
    <col min="792" max="792" width="4.140625" style="22" customWidth="1"/>
    <col min="793" max="793" width="5.42578125" style="22" customWidth="1"/>
    <col min="794" max="794" width="5.5703125" style="22" customWidth="1"/>
    <col min="795" max="795" width="5.42578125" style="22" customWidth="1"/>
    <col min="796" max="796" width="9.42578125" style="22" customWidth="1"/>
    <col min="797" max="1024" width="9.140625" style="22"/>
    <col min="1025" max="1025" width="7.140625" style="22" customWidth="1"/>
    <col min="1026" max="1026" width="18.28515625" style="22" customWidth="1"/>
    <col min="1027" max="1027" width="9.140625" style="22"/>
    <col min="1028" max="1028" width="3.85546875" style="22" customWidth="1"/>
    <col min="1029" max="1029" width="4" style="22" customWidth="1"/>
    <col min="1030" max="1030" width="3.85546875" style="22" customWidth="1"/>
    <col min="1031" max="1031" width="4.140625" style="22" customWidth="1"/>
    <col min="1032" max="1032" width="3.7109375" style="22" customWidth="1"/>
    <col min="1033" max="1033" width="4.140625" style="22" customWidth="1"/>
    <col min="1034" max="1034" width="3.5703125" style="22" customWidth="1"/>
    <col min="1035" max="1035" width="4.28515625" style="22" customWidth="1"/>
    <col min="1036" max="1036" width="7.140625" style="22" customWidth="1"/>
    <col min="1037" max="1037" width="6.42578125" style="22" customWidth="1"/>
    <col min="1038" max="1038" width="9.5703125" style="22" customWidth="1"/>
    <col min="1039" max="1039" width="4.85546875" style="22" customWidth="1"/>
    <col min="1040" max="1040" width="7" style="22" customWidth="1"/>
    <col min="1041" max="1041" width="7.140625" style="22" customWidth="1"/>
    <col min="1042" max="1042" width="3.7109375" style="22" customWidth="1"/>
    <col min="1043" max="1043" width="4.7109375" style="22" customWidth="1"/>
    <col min="1044" max="1044" width="4" style="22" customWidth="1"/>
    <col min="1045" max="1045" width="4.85546875" style="22" customWidth="1"/>
    <col min="1046" max="1046" width="4" style="22" customWidth="1"/>
    <col min="1047" max="1047" width="4.42578125" style="22" customWidth="1"/>
    <col min="1048" max="1048" width="4.140625" style="22" customWidth="1"/>
    <col min="1049" max="1049" width="5.42578125" style="22" customWidth="1"/>
    <col min="1050" max="1050" width="5.5703125" style="22" customWidth="1"/>
    <col min="1051" max="1051" width="5.42578125" style="22" customWidth="1"/>
    <col min="1052" max="1052" width="9.42578125" style="22" customWidth="1"/>
    <col min="1053" max="1280" width="9.140625" style="22"/>
    <col min="1281" max="1281" width="7.140625" style="22" customWidth="1"/>
    <col min="1282" max="1282" width="18.28515625" style="22" customWidth="1"/>
    <col min="1283" max="1283" width="9.140625" style="22"/>
    <col min="1284" max="1284" width="3.85546875" style="22" customWidth="1"/>
    <col min="1285" max="1285" width="4" style="22" customWidth="1"/>
    <col min="1286" max="1286" width="3.85546875" style="22" customWidth="1"/>
    <col min="1287" max="1287" width="4.140625" style="22" customWidth="1"/>
    <col min="1288" max="1288" width="3.7109375" style="22" customWidth="1"/>
    <col min="1289" max="1289" width="4.140625" style="22" customWidth="1"/>
    <col min="1290" max="1290" width="3.5703125" style="22" customWidth="1"/>
    <col min="1291" max="1291" width="4.28515625" style="22" customWidth="1"/>
    <col min="1292" max="1292" width="7.140625" style="22" customWidth="1"/>
    <col min="1293" max="1293" width="6.42578125" style="22" customWidth="1"/>
    <col min="1294" max="1294" width="9.5703125" style="22" customWidth="1"/>
    <col min="1295" max="1295" width="4.85546875" style="22" customWidth="1"/>
    <col min="1296" max="1296" width="7" style="22" customWidth="1"/>
    <col min="1297" max="1297" width="7.140625" style="22" customWidth="1"/>
    <col min="1298" max="1298" width="3.7109375" style="22" customWidth="1"/>
    <col min="1299" max="1299" width="4.7109375" style="22" customWidth="1"/>
    <col min="1300" max="1300" width="4" style="22" customWidth="1"/>
    <col min="1301" max="1301" width="4.85546875" style="22" customWidth="1"/>
    <col min="1302" max="1302" width="4" style="22" customWidth="1"/>
    <col min="1303" max="1303" width="4.42578125" style="22" customWidth="1"/>
    <col min="1304" max="1304" width="4.140625" style="22" customWidth="1"/>
    <col min="1305" max="1305" width="5.42578125" style="22" customWidth="1"/>
    <col min="1306" max="1306" width="5.5703125" style="22" customWidth="1"/>
    <col min="1307" max="1307" width="5.42578125" style="22" customWidth="1"/>
    <col min="1308" max="1308" width="9.42578125" style="22" customWidth="1"/>
    <col min="1309" max="1536" width="9.140625" style="22"/>
    <col min="1537" max="1537" width="7.140625" style="22" customWidth="1"/>
    <col min="1538" max="1538" width="18.28515625" style="22" customWidth="1"/>
    <col min="1539" max="1539" width="9.140625" style="22"/>
    <col min="1540" max="1540" width="3.85546875" style="22" customWidth="1"/>
    <col min="1541" max="1541" width="4" style="22" customWidth="1"/>
    <col min="1542" max="1542" width="3.85546875" style="22" customWidth="1"/>
    <col min="1543" max="1543" width="4.140625" style="22" customWidth="1"/>
    <col min="1544" max="1544" width="3.7109375" style="22" customWidth="1"/>
    <col min="1545" max="1545" width="4.140625" style="22" customWidth="1"/>
    <col min="1546" max="1546" width="3.5703125" style="22" customWidth="1"/>
    <col min="1547" max="1547" width="4.28515625" style="22" customWidth="1"/>
    <col min="1548" max="1548" width="7.140625" style="22" customWidth="1"/>
    <col min="1549" max="1549" width="6.42578125" style="22" customWidth="1"/>
    <col min="1550" max="1550" width="9.5703125" style="22" customWidth="1"/>
    <col min="1551" max="1551" width="4.85546875" style="22" customWidth="1"/>
    <col min="1552" max="1552" width="7" style="22" customWidth="1"/>
    <col min="1553" max="1553" width="7.140625" style="22" customWidth="1"/>
    <col min="1554" max="1554" width="3.7109375" style="22" customWidth="1"/>
    <col min="1555" max="1555" width="4.7109375" style="22" customWidth="1"/>
    <col min="1556" max="1556" width="4" style="22" customWidth="1"/>
    <col min="1557" max="1557" width="4.85546875" style="22" customWidth="1"/>
    <col min="1558" max="1558" width="4" style="22" customWidth="1"/>
    <col min="1559" max="1559" width="4.42578125" style="22" customWidth="1"/>
    <col min="1560" max="1560" width="4.140625" style="22" customWidth="1"/>
    <col min="1561" max="1561" width="5.42578125" style="22" customWidth="1"/>
    <col min="1562" max="1562" width="5.5703125" style="22" customWidth="1"/>
    <col min="1563" max="1563" width="5.42578125" style="22" customWidth="1"/>
    <col min="1564" max="1564" width="9.42578125" style="22" customWidth="1"/>
    <col min="1565" max="1792" width="9.140625" style="22"/>
    <col min="1793" max="1793" width="7.140625" style="22" customWidth="1"/>
    <col min="1794" max="1794" width="18.28515625" style="22" customWidth="1"/>
    <col min="1795" max="1795" width="9.140625" style="22"/>
    <col min="1796" max="1796" width="3.85546875" style="22" customWidth="1"/>
    <col min="1797" max="1797" width="4" style="22" customWidth="1"/>
    <col min="1798" max="1798" width="3.85546875" style="22" customWidth="1"/>
    <col min="1799" max="1799" width="4.140625" style="22" customWidth="1"/>
    <col min="1800" max="1800" width="3.7109375" style="22" customWidth="1"/>
    <col min="1801" max="1801" width="4.140625" style="22" customWidth="1"/>
    <col min="1802" max="1802" width="3.5703125" style="22" customWidth="1"/>
    <col min="1803" max="1803" width="4.28515625" style="22" customWidth="1"/>
    <col min="1804" max="1804" width="7.140625" style="22" customWidth="1"/>
    <col min="1805" max="1805" width="6.42578125" style="22" customWidth="1"/>
    <col min="1806" max="1806" width="9.5703125" style="22" customWidth="1"/>
    <col min="1807" max="1807" width="4.85546875" style="22" customWidth="1"/>
    <col min="1808" max="1808" width="7" style="22" customWidth="1"/>
    <col min="1809" max="1809" width="7.140625" style="22" customWidth="1"/>
    <col min="1810" max="1810" width="3.7109375" style="22" customWidth="1"/>
    <col min="1811" max="1811" width="4.7109375" style="22" customWidth="1"/>
    <col min="1812" max="1812" width="4" style="22" customWidth="1"/>
    <col min="1813" max="1813" width="4.85546875" style="22" customWidth="1"/>
    <col min="1814" max="1814" width="4" style="22" customWidth="1"/>
    <col min="1815" max="1815" width="4.42578125" style="22" customWidth="1"/>
    <col min="1816" max="1816" width="4.140625" style="22" customWidth="1"/>
    <col min="1817" max="1817" width="5.42578125" style="22" customWidth="1"/>
    <col min="1818" max="1818" width="5.5703125" style="22" customWidth="1"/>
    <col min="1819" max="1819" width="5.42578125" style="22" customWidth="1"/>
    <col min="1820" max="1820" width="9.42578125" style="22" customWidth="1"/>
    <col min="1821" max="2048" width="9.140625" style="22"/>
    <col min="2049" max="2049" width="7.140625" style="22" customWidth="1"/>
    <col min="2050" max="2050" width="18.28515625" style="22" customWidth="1"/>
    <col min="2051" max="2051" width="9.140625" style="22"/>
    <col min="2052" max="2052" width="3.85546875" style="22" customWidth="1"/>
    <col min="2053" max="2053" width="4" style="22" customWidth="1"/>
    <col min="2054" max="2054" width="3.85546875" style="22" customWidth="1"/>
    <col min="2055" max="2055" width="4.140625" style="22" customWidth="1"/>
    <col min="2056" max="2056" width="3.7109375" style="22" customWidth="1"/>
    <col min="2057" max="2057" width="4.140625" style="22" customWidth="1"/>
    <col min="2058" max="2058" width="3.5703125" style="22" customWidth="1"/>
    <col min="2059" max="2059" width="4.28515625" style="22" customWidth="1"/>
    <col min="2060" max="2060" width="7.140625" style="22" customWidth="1"/>
    <col min="2061" max="2061" width="6.42578125" style="22" customWidth="1"/>
    <col min="2062" max="2062" width="9.5703125" style="22" customWidth="1"/>
    <col min="2063" max="2063" width="4.85546875" style="22" customWidth="1"/>
    <col min="2064" max="2064" width="7" style="22" customWidth="1"/>
    <col min="2065" max="2065" width="7.140625" style="22" customWidth="1"/>
    <col min="2066" max="2066" width="3.7109375" style="22" customWidth="1"/>
    <col min="2067" max="2067" width="4.7109375" style="22" customWidth="1"/>
    <col min="2068" max="2068" width="4" style="22" customWidth="1"/>
    <col min="2069" max="2069" width="4.85546875" style="22" customWidth="1"/>
    <col min="2070" max="2070" width="4" style="22" customWidth="1"/>
    <col min="2071" max="2071" width="4.42578125" style="22" customWidth="1"/>
    <col min="2072" max="2072" width="4.140625" style="22" customWidth="1"/>
    <col min="2073" max="2073" width="5.42578125" style="22" customWidth="1"/>
    <col min="2074" max="2074" width="5.5703125" style="22" customWidth="1"/>
    <col min="2075" max="2075" width="5.42578125" style="22" customWidth="1"/>
    <col min="2076" max="2076" width="9.42578125" style="22" customWidth="1"/>
    <col min="2077" max="2304" width="9.140625" style="22"/>
    <col min="2305" max="2305" width="7.140625" style="22" customWidth="1"/>
    <col min="2306" max="2306" width="18.28515625" style="22" customWidth="1"/>
    <col min="2307" max="2307" width="9.140625" style="22"/>
    <col min="2308" max="2308" width="3.85546875" style="22" customWidth="1"/>
    <col min="2309" max="2309" width="4" style="22" customWidth="1"/>
    <col min="2310" max="2310" width="3.85546875" style="22" customWidth="1"/>
    <col min="2311" max="2311" width="4.140625" style="22" customWidth="1"/>
    <col min="2312" max="2312" width="3.7109375" style="22" customWidth="1"/>
    <col min="2313" max="2313" width="4.140625" style="22" customWidth="1"/>
    <col min="2314" max="2314" width="3.5703125" style="22" customWidth="1"/>
    <col min="2315" max="2315" width="4.28515625" style="22" customWidth="1"/>
    <col min="2316" max="2316" width="7.140625" style="22" customWidth="1"/>
    <col min="2317" max="2317" width="6.42578125" style="22" customWidth="1"/>
    <col min="2318" max="2318" width="9.5703125" style="22" customWidth="1"/>
    <col min="2319" max="2319" width="4.85546875" style="22" customWidth="1"/>
    <col min="2320" max="2320" width="7" style="22" customWidth="1"/>
    <col min="2321" max="2321" width="7.140625" style="22" customWidth="1"/>
    <col min="2322" max="2322" width="3.7109375" style="22" customWidth="1"/>
    <col min="2323" max="2323" width="4.7109375" style="22" customWidth="1"/>
    <col min="2324" max="2324" width="4" style="22" customWidth="1"/>
    <col min="2325" max="2325" width="4.85546875" style="22" customWidth="1"/>
    <col min="2326" max="2326" width="4" style="22" customWidth="1"/>
    <col min="2327" max="2327" width="4.42578125" style="22" customWidth="1"/>
    <col min="2328" max="2328" width="4.140625" style="22" customWidth="1"/>
    <col min="2329" max="2329" width="5.42578125" style="22" customWidth="1"/>
    <col min="2330" max="2330" width="5.5703125" style="22" customWidth="1"/>
    <col min="2331" max="2331" width="5.42578125" style="22" customWidth="1"/>
    <col min="2332" max="2332" width="9.42578125" style="22" customWidth="1"/>
    <col min="2333" max="2560" width="9.140625" style="22"/>
    <col min="2561" max="2561" width="7.140625" style="22" customWidth="1"/>
    <col min="2562" max="2562" width="18.28515625" style="22" customWidth="1"/>
    <col min="2563" max="2563" width="9.140625" style="22"/>
    <col min="2564" max="2564" width="3.85546875" style="22" customWidth="1"/>
    <col min="2565" max="2565" width="4" style="22" customWidth="1"/>
    <col min="2566" max="2566" width="3.85546875" style="22" customWidth="1"/>
    <col min="2567" max="2567" width="4.140625" style="22" customWidth="1"/>
    <col min="2568" max="2568" width="3.7109375" style="22" customWidth="1"/>
    <col min="2569" max="2569" width="4.140625" style="22" customWidth="1"/>
    <col min="2570" max="2570" width="3.5703125" style="22" customWidth="1"/>
    <col min="2571" max="2571" width="4.28515625" style="22" customWidth="1"/>
    <col min="2572" max="2572" width="7.140625" style="22" customWidth="1"/>
    <col min="2573" max="2573" width="6.42578125" style="22" customWidth="1"/>
    <col min="2574" max="2574" width="9.5703125" style="22" customWidth="1"/>
    <col min="2575" max="2575" width="4.85546875" style="22" customWidth="1"/>
    <col min="2576" max="2576" width="7" style="22" customWidth="1"/>
    <col min="2577" max="2577" width="7.140625" style="22" customWidth="1"/>
    <col min="2578" max="2578" width="3.7109375" style="22" customWidth="1"/>
    <col min="2579" max="2579" width="4.7109375" style="22" customWidth="1"/>
    <col min="2580" max="2580" width="4" style="22" customWidth="1"/>
    <col min="2581" max="2581" width="4.85546875" style="22" customWidth="1"/>
    <col min="2582" max="2582" width="4" style="22" customWidth="1"/>
    <col min="2583" max="2583" width="4.42578125" style="22" customWidth="1"/>
    <col min="2584" max="2584" width="4.140625" style="22" customWidth="1"/>
    <col min="2585" max="2585" width="5.42578125" style="22" customWidth="1"/>
    <col min="2586" max="2586" width="5.5703125" style="22" customWidth="1"/>
    <col min="2587" max="2587" width="5.42578125" style="22" customWidth="1"/>
    <col min="2588" max="2588" width="9.42578125" style="22" customWidth="1"/>
    <col min="2589" max="2816" width="9.140625" style="22"/>
    <col min="2817" max="2817" width="7.140625" style="22" customWidth="1"/>
    <col min="2818" max="2818" width="18.28515625" style="22" customWidth="1"/>
    <col min="2819" max="2819" width="9.140625" style="22"/>
    <col min="2820" max="2820" width="3.85546875" style="22" customWidth="1"/>
    <col min="2821" max="2821" width="4" style="22" customWidth="1"/>
    <col min="2822" max="2822" width="3.85546875" style="22" customWidth="1"/>
    <col min="2823" max="2823" width="4.140625" style="22" customWidth="1"/>
    <col min="2824" max="2824" width="3.7109375" style="22" customWidth="1"/>
    <col min="2825" max="2825" width="4.140625" style="22" customWidth="1"/>
    <col min="2826" max="2826" width="3.5703125" style="22" customWidth="1"/>
    <col min="2827" max="2827" width="4.28515625" style="22" customWidth="1"/>
    <col min="2828" max="2828" width="7.140625" style="22" customWidth="1"/>
    <col min="2829" max="2829" width="6.42578125" style="22" customWidth="1"/>
    <col min="2830" max="2830" width="9.5703125" style="22" customWidth="1"/>
    <col min="2831" max="2831" width="4.85546875" style="22" customWidth="1"/>
    <col min="2832" max="2832" width="7" style="22" customWidth="1"/>
    <col min="2833" max="2833" width="7.140625" style="22" customWidth="1"/>
    <col min="2834" max="2834" width="3.7109375" style="22" customWidth="1"/>
    <col min="2835" max="2835" width="4.7109375" style="22" customWidth="1"/>
    <col min="2836" max="2836" width="4" style="22" customWidth="1"/>
    <col min="2837" max="2837" width="4.85546875" style="22" customWidth="1"/>
    <col min="2838" max="2838" width="4" style="22" customWidth="1"/>
    <col min="2839" max="2839" width="4.42578125" style="22" customWidth="1"/>
    <col min="2840" max="2840" width="4.140625" style="22" customWidth="1"/>
    <col min="2841" max="2841" width="5.42578125" style="22" customWidth="1"/>
    <col min="2842" max="2842" width="5.5703125" style="22" customWidth="1"/>
    <col min="2843" max="2843" width="5.42578125" style="22" customWidth="1"/>
    <col min="2844" max="2844" width="9.42578125" style="22" customWidth="1"/>
    <col min="2845" max="3072" width="9.140625" style="22"/>
    <col min="3073" max="3073" width="7.140625" style="22" customWidth="1"/>
    <col min="3074" max="3074" width="18.28515625" style="22" customWidth="1"/>
    <col min="3075" max="3075" width="9.140625" style="22"/>
    <col min="3076" max="3076" width="3.85546875" style="22" customWidth="1"/>
    <col min="3077" max="3077" width="4" style="22" customWidth="1"/>
    <col min="3078" max="3078" width="3.85546875" style="22" customWidth="1"/>
    <col min="3079" max="3079" width="4.140625" style="22" customWidth="1"/>
    <col min="3080" max="3080" width="3.7109375" style="22" customWidth="1"/>
    <col min="3081" max="3081" width="4.140625" style="22" customWidth="1"/>
    <col min="3082" max="3082" width="3.5703125" style="22" customWidth="1"/>
    <col min="3083" max="3083" width="4.28515625" style="22" customWidth="1"/>
    <col min="3084" max="3084" width="7.140625" style="22" customWidth="1"/>
    <col min="3085" max="3085" width="6.42578125" style="22" customWidth="1"/>
    <col min="3086" max="3086" width="9.5703125" style="22" customWidth="1"/>
    <col min="3087" max="3087" width="4.85546875" style="22" customWidth="1"/>
    <col min="3088" max="3088" width="7" style="22" customWidth="1"/>
    <col min="3089" max="3089" width="7.140625" style="22" customWidth="1"/>
    <col min="3090" max="3090" width="3.7109375" style="22" customWidth="1"/>
    <col min="3091" max="3091" width="4.7109375" style="22" customWidth="1"/>
    <col min="3092" max="3092" width="4" style="22" customWidth="1"/>
    <col min="3093" max="3093" width="4.85546875" style="22" customWidth="1"/>
    <col min="3094" max="3094" width="4" style="22" customWidth="1"/>
    <col min="3095" max="3095" width="4.42578125" style="22" customWidth="1"/>
    <col min="3096" max="3096" width="4.140625" style="22" customWidth="1"/>
    <col min="3097" max="3097" width="5.42578125" style="22" customWidth="1"/>
    <col min="3098" max="3098" width="5.5703125" style="22" customWidth="1"/>
    <col min="3099" max="3099" width="5.42578125" style="22" customWidth="1"/>
    <col min="3100" max="3100" width="9.42578125" style="22" customWidth="1"/>
    <col min="3101" max="3328" width="9.140625" style="22"/>
    <col min="3329" max="3329" width="7.140625" style="22" customWidth="1"/>
    <col min="3330" max="3330" width="18.28515625" style="22" customWidth="1"/>
    <col min="3331" max="3331" width="9.140625" style="22"/>
    <col min="3332" max="3332" width="3.85546875" style="22" customWidth="1"/>
    <col min="3333" max="3333" width="4" style="22" customWidth="1"/>
    <col min="3334" max="3334" width="3.85546875" style="22" customWidth="1"/>
    <col min="3335" max="3335" width="4.140625" style="22" customWidth="1"/>
    <col min="3336" max="3336" width="3.7109375" style="22" customWidth="1"/>
    <col min="3337" max="3337" width="4.140625" style="22" customWidth="1"/>
    <col min="3338" max="3338" width="3.5703125" style="22" customWidth="1"/>
    <col min="3339" max="3339" width="4.28515625" style="22" customWidth="1"/>
    <col min="3340" max="3340" width="7.140625" style="22" customWidth="1"/>
    <col min="3341" max="3341" width="6.42578125" style="22" customWidth="1"/>
    <col min="3342" max="3342" width="9.5703125" style="22" customWidth="1"/>
    <col min="3343" max="3343" width="4.85546875" style="22" customWidth="1"/>
    <col min="3344" max="3344" width="7" style="22" customWidth="1"/>
    <col min="3345" max="3345" width="7.140625" style="22" customWidth="1"/>
    <col min="3346" max="3346" width="3.7109375" style="22" customWidth="1"/>
    <col min="3347" max="3347" width="4.7109375" style="22" customWidth="1"/>
    <col min="3348" max="3348" width="4" style="22" customWidth="1"/>
    <col min="3349" max="3349" width="4.85546875" style="22" customWidth="1"/>
    <col min="3350" max="3350" width="4" style="22" customWidth="1"/>
    <col min="3351" max="3351" width="4.42578125" style="22" customWidth="1"/>
    <col min="3352" max="3352" width="4.140625" style="22" customWidth="1"/>
    <col min="3353" max="3353" width="5.42578125" style="22" customWidth="1"/>
    <col min="3354" max="3354" width="5.5703125" style="22" customWidth="1"/>
    <col min="3355" max="3355" width="5.42578125" style="22" customWidth="1"/>
    <col min="3356" max="3356" width="9.42578125" style="22" customWidth="1"/>
    <col min="3357" max="3584" width="9.140625" style="22"/>
    <col min="3585" max="3585" width="7.140625" style="22" customWidth="1"/>
    <col min="3586" max="3586" width="18.28515625" style="22" customWidth="1"/>
    <col min="3587" max="3587" width="9.140625" style="22"/>
    <col min="3588" max="3588" width="3.85546875" style="22" customWidth="1"/>
    <col min="3589" max="3589" width="4" style="22" customWidth="1"/>
    <col min="3590" max="3590" width="3.85546875" style="22" customWidth="1"/>
    <col min="3591" max="3591" width="4.140625" style="22" customWidth="1"/>
    <col min="3592" max="3592" width="3.7109375" style="22" customWidth="1"/>
    <col min="3593" max="3593" width="4.140625" style="22" customWidth="1"/>
    <col min="3594" max="3594" width="3.5703125" style="22" customWidth="1"/>
    <col min="3595" max="3595" width="4.28515625" style="22" customWidth="1"/>
    <col min="3596" max="3596" width="7.140625" style="22" customWidth="1"/>
    <col min="3597" max="3597" width="6.42578125" style="22" customWidth="1"/>
    <col min="3598" max="3598" width="9.5703125" style="22" customWidth="1"/>
    <col min="3599" max="3599" width="4.85546875" style="22" customWidth="1"/>
    <col min="3600" max="3600" width="7" style="22" customWidth="1"/>
    <col min="3601" max="3601" width="7.140625" style="22" customWidth="1"/>
    <col min="3602" max="3602" width="3.7109375" style="22" customWidth="1"/>
    <col min="3603" max="3603" width="4.7109375" style="22" customWidth="1"/>
    <col min="3604" max="3604" width="4" style="22" customWidth="1"/>
    <col min="3605" max="3605" width="4.85546875" style="22" customWidth="1"/>
    <col min="3606" max="3606" width="4" style="22" customWidth="1"/>
    <col min="3607" max="3607" width="4.42578125" style="22" customWidth="1"/>
    <col min="3608" max="3608" width="4.140625" style="22" customWidth="1"/>
    <col min="3609" max="3609" width="5.42578125" style="22" customWidth="1"/>
    <col min="3610" max="3610" width="5.5703125" style="22" customWidth="1"/>
    <col min="3611" max="3611" width="5.42578125" style="22" customWidth="1"/>
    <col min="3612" max="3612" width="9.42578125" style="22" customWidth="1"/>
    <col min="3613" max="3840" width="9.140625" style="22"/>
    <col min="3841" max="3841" width="7.140625" style="22" customWidth="1"/>
    <col min="3842" max="3842" width="18.28515625" style="22" customWidth="1"/>
    <col min="3843" max="3843" width="9.140625" style="22"/>
    <col min="3844" max="3844" width="3.85546875" style="22" customWidth="1"/>
    <col min="3845" max="3845" width="4" style="22" customWidth="1"/>
    <col min="3846" max="3846" width="3.85546875" style="22" customWidth="1"/>
    <col min="3847" max="3847" width="4.140625" style="22" customWidth="1"/>
    <col min="3848" max="3848" width="3.7109375" style="22" customWidth="1"/>
    <col min="3849" max="3849" width="4.140625" style="22" customWidth="1"/>
    <col min="3850" max="3850" width="3.5703125" style="22" customWidth="1"/>
    <col min="3851" max="3851" width="4.28515625" style="22" customWidth="1"/>
    <col min="3852" max="3852" width="7.140625" style="22" customWidth="1"/>
    <col min="3853" max="3853" width="6.42578125" style="22" customWidth="1"/>
    <col min="3854" max="3854" width="9.5703125" style="22" customWidth="1"/>
    <col min="3855" max="3855" width="4.85546875" style="22" customWidth="1"/>
    <col min="3856" max="3856" width="7" style="22" customWidth="1"/>
    <col min="3857" max="3857" width="7.140625" style="22" customWidth="1"/>
    <col min="3858" max="3858" width="3.7109375" style="22" customWidth="1"/>
    <col min="3859" max="3859" width="4.7109375" style="22" customWidth="1"/>
    <col min="3860" max="3860" width="4" style="22" customWidth="1"/>
    <col min="3861" max="3861" width="4.85546875" style="22" customWidth="1"/>
    <col min="3862" max="3862" width="4" style="22" customWidth="1"/>
    <col min="3863" max="3863" width="4.42578125" style="22" customWidth="1"/>
    <col min="3864" max="3864" width="4.140625" style="22" customWidth="1"/>
    <col min="3865" max="3865" width="5.42578125" style="22" customWidth="1"/>
    <col min="3866" max="3866" width="5.5703125" style="22" customWidth="1"/>
    <col min="3867" max="3867" width="5.42578125" style="22" customWidth="1"/>
    <col min="3868" max="3868" width="9.42578125" style="22" customWidth="1"/>
    <col min="3869" max="4096" width="9.140625" style="22"/>
    <col min="4097" max="4097" width="7.140625" style="22" customWidth="1"/>
    <col min="4098" max="4098" width="18.28515625" style="22" customWidth="1"/>
    <col min="4099" max="4099" width="9.140625" style="22"/>
    <col min="4100" max="4100" width="3.85546875" style="22" customWidth="1"/>
    <col min="4101" max="4101" width="4" style="22" customWidth="1"/>
    <col min="4102" max="4102" width="3.85546875" style="22" customWidth="1"/>
    <col min="4103" max="4103" width="4.140625" style="22" customWidth="1"/>
    <col min="4104" max="4104" width="3.7109375" style="22" customWidth="1"/>
    <col min="4105" max="4105" width="4.140625" style="22" customWidth="1"/>
    <col min="4106" max="4106" width="3.5703125" style="22" customWidth="1"/>
    <col min="4107" max="4107" width="4.28515625" style="22" customWidth="1"/>
    <col min="4108" max="4108" width="7.140625" style="22" customWidth="1"/>
    <col min="4109" max="4109" width="6.42578125" style="22" customWidth="1"/>
    <col min="4110" max="4110" width="9.5703125" style="22" customWidth="1"/>
    <col min="4111" max="4111" width="4.85546875" style="22" customWidth="1"/>
    <col min="4112" max="4112" width="7" style="22" customWidth="1"/>
    <col min="4113" max="4113" width="7.140625" style="22" customWidth="1"/>
    <col min="4114" max="4114" width="3.7109375" style="22" customWidth="1"/>
    <col min="4115" max="4115" width="4.7109375" style="22" customWidth="1"/>
    <col min="4116" max="4116" width="4" style="22" customWidth="1"/>
    <col min="4117" max="4117" width="4.85546875" style="22" customWidth="1"/>
    <col min="4118" max="4118" width="4" style="22" customWidth="1"/>
    <col min="4119" max="4119" width="4.42578125" style="22" customWidth="1"/>
    <col min="4120" max="4120" width="4.140625" style="22" customWidth="1"/>
    <col min="4121" max="4121" width="5.42578125" style="22" customWidth="1"/>
    <col min="4122" max="4122" width="5.5703125" style="22" customWidth="1"/>
    <col min="4123" max="4123" width="5.42578125" style="22" customWidth="1"/>
    <col min="4124" max="4124" width="9.42578125" style="22" customWidth="1"/>
    <col min="4125" max="4352" width="9.140625" style="22"/>
    <col min="4353" max="4353" width="7.140625" style="22" customWidth="1"/>
    <col min="4354" max="4354" width="18.28515625" style="22" customWidth="1"/>
    <col min="4355" max="4355" width="9.140625" style="22"/>
    <col min="4356" max="4356" width="3.85546875" style="22" customWidth="1"/>
    <col min="4357" max="4357" width="4" style="22" customWidth="1"/>
    <col min="4358" max="4358" width="3.85546875" style="22" customWidth="1"/>
    <col min="4359" max="4359" width="4.140625" style="22" customWidth="1"/>
    <col min="4360" max="4360" width="3.7109375" style="22" customWidth="1"/>
    <col min="4361" max="4361" width="4.140625" style="22" customWidth="1"/>
    <col min="4362" max="4362" width="3.5703125" style="22" customWidth="1"/>
    <col min="4363" max="4363" width="4.28515625" style="22" customWidth="1"/>
    <col min="4364" max="4364" width="7.140625" style="22" customWidth="1"/>
    <col min="4365" max="4365" width="6.42578125" style="22" customWidth="1"/>
    <col min="4366" max="4366" width="9.5703125" style="22" customWidth="1"/>
    <col min="4367" max="4367" width="4.85546875" style="22" customWidth="1"/>
    <col min="4368" max="4368" width="7" style="22" customWidth="1"/>
    <col min="4369" max="4369" width="7.140625" style="22" customWidth="1"/>
    <col min="4370" max="4370" width="3.7109375" style="22" customWidth="1"/>
    <col min="4371" max="4371" width="4.7109375" style="22" customWidth="1"/>
    <col min="4372" max="4372" width="4" style="22" customWidth="1"/>
    <col min="4373" max="4373" width="4.85546875" style="22" customWidth="1"/>
    <col min="4374" max="4374" width="4" style="22" customWidth="1"/>
    <col min="4375" max="4375" width="4.42578125" style="22" customWidth="1"/>
    <col min="4376" max="4376" width="4.140625" style="22" customWidth="1"/>
    <col min="4377" max="4377" width="5.42578125" style="22" customWidth="1"/>
    <col min="4378" max="4378" width="5.5703125" style="22" customWidth="1"/>
    <col min="4379" max="4379" width="5.42578125" style="22" customWidth="1"/>
    <col min="4380" max="4380" width="9.42578125" style="22" customWidth="1"/>
    <col min="4381" max="4608" width="9.140625" style="22"/>
    <col min="4609" max="4609" width="7.140625" style="22" customWidth="1"/>
    <col min="4610" max="4610" width="18.28515625" style="22" customWidth="1"/>
    <col min="4611" max="4611" width="9.140625" style="22"/>
    <col min="4612" max="4612" width="3.85546875" style="22" customWidth="1"/>
    <col min="4613" max="4613" width="4" style="22" customWidth="1"/>
    <col min="4614" max="4614" width="3.85546875" style="22" customWidth="1"/>
    <col min="4615" max="4615" width="4.140625" style="22" customWidth="1"/>
    <col min="4616" max="4616" width="3.7109375" style="22" customWidth="1"/>
    <col min="4617" max="4617" width="4.140625" style="22" customWidth="1"/>
    <col min="4618" max="4618" width="3.5703125" style="22" customWidth="1"/>
    <col min="4619" max="4619" width="4.28515625" style="22" customWidth="1"/>
    <col min="4620" max="4620" width="7.140625" style="22" customWidth="1"/>
    <col min="4621" max="4621" width="6.42578125" style="22" customWidth="1"/>
    <col min="4622" max="4622" width="9.5703125" style="22" customWidth="1"/>
    <col min="4623" max="4623" width="4.85546875" style="22" customWidth="1"/>
    <col min="4624" max="4624" width="7" style="22" customWidth="1"/>
    <col min="4625" max="4625" width="7.140625" style="22" customWidth="1"/>
    <col min="4626" max="4626" width="3.7109375" style="22" customWidth="1"/>
    <col min="4627" max="4627" width="4.7109375" style="22" customWidth="1"/>
    <col min="4628" max="4628" width="4" style="22" customWidth="1"/>
    <col min="4629" max="4629" width="4.85546875" style="22" customWidth="1"/>
    <col min="4630" max="4630" width="4" style="22" customWidth="1"/>
    <col min="4631" max="4631" width="4.42578125" style="22" customWidth="1"/>
    <col min="4632" max="4632" width="4.140625" style="22" customWidth="1"/>
    <col min="4633" max="4633" width="5.42578125" style="22" customWidth="1"/>
    <col min="4634" max="4634" width="5.5703125" style="22" customWidth="1"/>
    <col min="4635" max="4635" width="5.42578125" style="22" customWidth="1"/>
    <col min="4636" max="4636" width="9.42578125" style="22" customWidth="1"/>
    <col min="4637" max="4864" width="9.140625" style="22"/>
    <col min="4865" max="4865" width="7.140625" style="22" customWidth="1"/>
    <col min="4866" max="4866" width="18.28515625" style="22" customWidth="1"/>
    <col min="4867" max="4867" width="9.140625" style="22"/>
    <col min="4868" max="4868" width="3.85546875" style="22" customWidth="1"/>
    <col min="4869" max="4869" width="4" style="22" customWidth="1"/>
    <col min="4870" max="4870" width="3.85546875" style="22" customWidth="1"/>
    <col min="4871" max="4871" width="4.140625" style="22" customWidth="1"/>
    <col min="4872" max="4872" width="3.7109375" style="22" customWidth="1"/>
    <col min="4873" max="4873" width="4.140625" style="22" customWidth="1"/>
    <col min="4874" max="4874" width="3.5703125" style="22" customWidth="1"/>
    <col min="4875" max="4875" width="4.28515625" style="22" customWidth="1"/>
    <col min="4876" max="4876" width="7.140625" style="22" customWidth="1"/>
    <col min="4877" max="4877" width="6.42578125" style="22" customWidth="1"/>
    <col min="4878" max="4878" width="9.5703125" style="22" customWidth="1"/>
    <col min="4879" max="4879" width="4.85546875" style="22" customWidth="1"/>
    <col min="4880" max="4880" width="7" style="22" customWidth="1"/>
    <col min="4881" max="4881" width="7.140625" style="22" customWidth="1"/>
    <col min="4882" max="4882" width="3.7109375" style="22" customWidth="1"/>
    <col min="4883" max="4883" width="4.7109375" style="22" customWidth="1"/>
    <col min="4884" max="4884" width="4" style="22" customWidth="1"/>
    <col min="4885" max="4885" width="4.85546875" style="22" customWidth="1"/>
    <col min="4886" max="4886" width="4" style="22" customWidth="1"/>
    <col min="4887" max="4887" width="4.42578125" style="22" customWidth="1"/>
    <col min="4888" max="4888" width="4.140625" style="22" customWidth="1"/>
    <col min="4889" max="4889" width="5.42578125" style="22" customWidth="1"/>
    <col min="4890" max="4890" width="5.5703125" style="22" customWidth="1"/>
    <col min="4891" max="4891" width="5.42578125" style="22" customWidth="1"/>
    <col min="4892" max="4892" width="9.42578125" style="22" customWidth="1"/>
    <col min="4893" max="5120" width="9.140625" style="22"/>
    <col min="5121" max="5121" width="7.140625" style="22" customWidth="1"/>
    <col min="5122" max="5122" width="18.28515625" style="22" customWidth="1"/>
    <col min="5123" max="5123" width="9.140625" style="22"/>
    <col min="5124" max="5124" width="3.85546875" style="22" customWidth="1"/>
    <col min="5125" max="5125" width="4" style="22" customWidth="1"/>
    <col min="5126" max="5126" width="3.85546875" style="22" customWidth="1"/>
    <col min="5127" max="5127" width="4.140625" style="22" customWidth="1"/>
    <col min="5128" max="5128" width="3.7109375" style="22" customWidth="1"/>
    <col min="5129" max="5129" width="4.140625" style="22" customWidth="1"/>
    <col min="5130" max="5130" width="3.5703125" style="22" customWidth="1"/>
    <col min="5131" max="5131" width="4.28515625" style="22" customWidth="1"/>
    <col min="5132" max="5132" width="7.140625" style="22" customWidth="1"/>
    <col min="5133" max="5133" width="6.42578125" style="22" customWidth="1"/>
    <col min="5134" max="5134" width="9.5703125" style="22" customWidth="1"/>
    <col min="5135" max="5135" width="4.85546875" style="22" customWidth="1"/>
    <col min="5136" max="5136" width="7" style="22" customWidth="1"/>
    <col min="5137" max="5137" width="7.140625" style="22" customWidth="1"/>
    <col min="5138" max="5138" width="3.7109375" style="22" customWidth="1"/>
    <col min="5139" max="5139" width="4.7109375" style="22" customWidth="1"/>
    <col min="5140" max="5140" width="4" style="22" customWidth="1"/>
    <col min="5141" max="5141" width="4.85546875" style="22" customWidth="1"/>
    <col min="5142" max="5142" width="4" style="22" customWidth="1"/>
    <col min="5143" max="5143" width="4.42578125" style="22" customWidth="1"/>
    <col min="5144" max="5144" width="4.140625" style="22" customWidth="1"/>
    <col min="5145" max="5145" width="5.42578125" style="22" customWidth="1"/>
    <col min="5146" max="5146" width="5.5703125" style="22" customWidth="1"/>
    <col min="5147" max="5147" width="5.42578125" style="22" customWidth="1"/>
    <col min="5148" max="5148" width="9.42578125" style="22" customWidth="1"/>
    <col min="5149" max="5376" width="9.140625" style="22"/>
    <col min="5377" max="5377" width="7.140625" style="22" customWidth="1"/>
    <col min="5378" max="5378" width="18.28515625" style="22" customWidth="1"/>
    <col min="5379" max="5379" width="9.140625" style="22"/>
    <col min="5380" max="5380" width="3.85546875" style="22" customWidth="1"/>
    <col min="5381" max="5381" width="4" style="22" customWidth="1"/>
    <col min="5382" max="5382" width="3.85546875" style="22" customWidth="1"/>
    <col min="5383" max="5383" width="4.140625" style="22" customWidth="1"/>
    <col min="5384" max="5384" width="3.7109375" style="22" customWidth="1"/>
    <col min="5385" max="5385" width="4.140625" style="22" customWidth="1"/>
    <col min="5386" max="5386" width="3.5703125" style="22" customWidth="1"/>
    <col min="5387" max="5387" width="4.28515625" style="22" customWidth="1"/>
    <col min="5388" max="5388" width="7.140625" style="22" customWidth="1"/>
    <col min="5389" max="5389" width="6.42578125" style="22" customWidth="1"/>
    <col min="5390" max="5390" width="9.5703125" style="22" customWidth="1"/>
    <col min="5391" max="5391" width="4.85546875" style="22" customWidth="1"/>
    <col min="5392" max="5392" width="7" style="22" customWidth="1"/>
    <col min="5393" max="5393" width="7.140625" style="22" customWidth="1"/>
    <col min="5394" max="5394" width="3.7109375" style="22" customWidth="1"/>
    <col min="5395" max="5395" width="4.7109375" style="22" customWidth="1"/>
    <col min="5396" max="5396" width="4" style="22" customWidth="1"/>
    <col min="5397" max="5397" width="4.85546875" style="22" customWidth="1"/>
    <col min="5398" max="5398" width="4" style="22" customWidth="1"/>
    <col min="5399" max="5399" width="4.42578125" style="22" customWidth="1"/>
    <col min="5400" max="5400" width="4.140625" style="22" customWidth="1"/>
    <col min="5401" max="5401" width="5.42578125" style="22" customWidth="1"/>
    <col min="5402" max="5402" width="5.5703125" style="22" customWidth="1"/>
    <col min="5403" max="5403" width="5.42578125" style="22" customWidth="1"/>
    <col min="5404" max="5404" width="9.42578125" style="22" customWidth="1"/>
    <col min="5405" max="5632" width="9.140625" style="22"/>
    <col min="5633" max="5633" width="7.140625" style="22" customWidth="1"/>
    <col min="5634" max="5634" width="18.28515625" style="22" customWidth="1"/>
    <col min="5635" max="5635" width="9.140625" style="22"/>
    <col min="5636" max="5636" width="3.85546875" style="22" customWidth="1"/>
    <col min="5637" max="5637" width="4" style="22" customWidth="1"/>
    <col min="5638" max="5638" width="3.85546875" style="22" customWidth="1"/>
    <col min="5639" max="5639" width="4.140625" style="22" customWidth="1"/>
    <col min="5640" max="5640" width="3.7109375" style="22" customWidth="1"/>
    <col min="5641" max="5641" width="4.140625" style="22" customWidth="1"/>
    <col min="5642" max="5642" width="3.5703125" style="22" customWidth="1"/>
    <col min="5643" max="5643" width="4.28515625" style="22" customWidth="1"/>
    <col min="5644" max="5644" width="7.140625" style="22" customWidth="1"/>
    <col min="5645" max="5645" width="6.42578125" style="22" customWidth="1"/>
    <col min="5646" max="5646" width="9.5703125" style="22" customWidth="1"/>
    <col min="5647" max="5647" width="4.85546875" style="22" customWidth="1"/>
    <col min="5648" max="5648" width="7" style="22" customWidth="1"/>
    <col min="5649" max="5649" width="7.140625" style="22" customWidth="1"/>
    <col min="5650" max="5650" width="3.7109375" style="22" customWidth="1"/>
    <col min="5651" max="5651" width="4.7109375" style="22" customWidth="1"/>
    <col min="5652" max="5652" width="4" style="22" customWidth="1"/>
    <col min="5653" max="5653" width="4.85546875" style="22" customWidth="1"/>
    <col min="5654" max="5654" width="4" style="22" customWidth="1"/>
    <col min="5655" max="5655" width="4.42578125" style="22" customWidth="1"/>
    <col min="5656" max="5656" width="4.140625" style="22" customWidth="1"/>
    <col min="5657" max="5657" width="5.42578125" style="22" customWidth="1"/>
    <col min="5658" max="5658" width="5.5703125" style="22" customWidth="1"/>
    <col min="5659" max="5659" width="5.42578125" style="22" customWidth="1"/>
    <col min="5660" max="5660" width="9.42578125" style="22" customWidth="1"/>
    <col min="5661" max="5888" width="9.140625" style="22"/>
    <col min="5889" max="5889" width="7.140625" style="22" customWidth="1"/>
    <col min="5890" max="5890" width="18.28515625" style="22" customWidth="1"/>
    <col min="5891" max="5891" width="9.140625" style="22"/>
    <col min="5892" max="5892" width="3.85546875" style="22" customWidth="1"/>
    <col min="5893" max="5893" width="4" style="22" customWidth="1"/>
    <col min="5894" max="5894" width="3.85546875" style="22" customWidth="1"/>
    <col min="5895" max="5895" width="4.140625" style="22" customWidth="1"/>
    <col min="5896" max="5896" width="3.7109375" style="22" customWidth="1"/>
    <col min="5897" max="5897" width="4.140625" style="22" customWidth="1"/>
    <col min="5898" max="5898" width="3.5703125" style="22" customWidth="1"/>
    <col min="5899" max="5899" width="4.28515625" style="22" customWidth="1"/>
    <col min="5900" max="5900" width="7.140625" style="22" customWidth="1"/>
    <col min="5901" max="5901" width="6.42578125" style="22" customWidth="1"/>
    <col min="5902" max="5902" width="9.5703125" style="22" customWidth="1"/>
    <col min="5903" max="5903" width="4.85546875" style="22" customWidth="1"/>
    <col min="5904" max="5904" width="7" style="22" customWidth="1"/>
    <col min="5905" max="5905" width="7.140625" style="22" customWidth="1"/>
    <col min="5906" max="5906" width="3.7109375" style="22" customWidth="1"/>
    <col min="5907" max="5907" width="4.7109375" style="22" customWidth="1"/>
    <col min="5908" max="5908" width="4" style="22" customWidth="1"/>
    <col min="5909" max="5909" width="4.85546875" style="22" customWidth="1"/>
    <col min="5910" max="5910" width="4" style="22" customWidth="1"/>
    <col min="5911" max="5911" width="4.42578125" style="22" customWidth="1"/>
    <col min="5912" max="5912" width="4.140625" style="22" customWidth="1"/>
    <col min="5913" max="5913" width="5.42578125" style="22" customWidth="1"/>
    <col min="5914" max="5914" width="5.5703125" style="22" customWidth="1"/>
    <col min="5915" max="5915" width="5.42578125" style="22" customWidth="1"/>
    <col min="5916" max="5916" width="9.42578125" style="22" customWidth="1"/>
    <col min="5917" max="6144" width="9.140625" style="22"/>
    <col min="6145" max="6145" width="7.140625" style="22" customWidth="1"/>
    <col min="6146" max="6146" width="18.28515625" style="22" customWidth="1"/>
    <col min="6147" max="6147" width="9.140625" style="22"/>
    <col min="6148" max="6148" width="3.85546875" style="22" customWidth="1"/>
    <col min="6149" max="6149" width="4" style="22" customWidth="1"/>
    <col min="6150" max="6150" width="3.85546875" style="22" customWidth="1"/>
    <col min="6151" max="6151" width="4.140625" style="22" customWidth="1"/>
    <col min="6152" max="6152" width="3.7109375" style="22" customWidth="1"/>
    <col min="6153" max="6153" width="4.140625" style="22" customWidth="1"/>
    <col min="6154" max="6154" width="3.5703125" style="22" customWidth="1"/>
    <col min="6155" max="6155" width="4.28515625" style="22" customWidth="1"/>
    <col min="6156" max="6156" width="7.140625" style="22" customWidth="1"/>
    <col min="6157" max="6157" width="6.42578125" style="22" customWidth="1"/>
    <col min="6158" max="6158" width="9.5703125" style="22" customWidth="1"/>
    <col min="6159" max="6159" width="4.85546875" style="22" customWidth="1"/>
    <col min="6160" max="6160" width="7" style="22" customWidth="1"/>
    <col min="6161" max="6161" width="7.140625" style="22" customWidth="1"/>
    <col min="6162" max="6162" width="3.7109375" style="22" customWidth="1"/>
    <col min="6163" max="6163" width="4.7109375" style="22" customWidth="1"/>
    <col min="6164" max="6164" width="4" style="22" customWidth="1"/>
    <col min="6165" max="6165" width="4.85546875" style="22" customWidth="1"/>
    <col min="6166" max="6166" width="4" style="22" customWidth="1"/>
    <col min="6167" max="6167" width="4.42578125" style="22" customWidth="1"/>
    <col min="6168" max="6168" width="4.140625" style="22" customWidth="1"/>
    <col min="6169" max="6169" width="5.42578125" style="22" customWidth="1"/>
    <col min="6170" max="6170" width="5.5703125" style="22" customWidth="1"/>
    <col min="6171" max="6171" width="5.42578125" style="22" customWidth="1"/>
    <col min="6172" max="6172" width="9.42578125" style="22" customWidth="1"/>
    <col min="6173" max="6400" width="9.140625" style="22"/>
    <col min="6401" max="6401" width="7.140625" style="22" customWidth="1"/>
    <col min="6402" max="6402" width="18.28515625" style="22" customWidth="1"/>
    <col min="6403" max="6403" width="9.140625" style="22"/>
    <col min="6404" max="6404" width="3.85546875" style="22" customWidth="1"/>
    <col min="6405" max="6405" width="4" style="22" customWidth="1"/>
    <col min="6406" max="6406" width="3.85546875" style="22" customWidth="1"/>
    <col min="6407" max="6407" width="4.140625" style="22" customWidth="1"/>
    <col min="6408" max="6408" width="3.7109375" style="22" customWidth="1"/>
    <col min="6409" max="6409" width="4.140625" style="22" customWidth="1"/>
    <col min="6410" max="6410" width="3.5703125" style="22" customWidth="1"/>
    <col min="6411" max="6411" width="4.28515625" style="22" customWidth="1"/>
    <col min="6412" max="6412" width="7.140625" style="22" customWidth="1"/>
    <col min="6413" max="6413" width="6.42578125" style="22" customWidth="1"/>
    <col min="6414" max="6414" width="9.5703125" style="22" customWidth="1"/>
    <col min="6415" max="6415" width="4.85546875" style="22" customWidth="1"/>
    <col min="6416" max="6416" width="7" style="22" customWidth="1"/>
    <col min="6417" max="6417" width="7.140625" style="22" customWidth="1"/>
    <col min="6418" max="6418" width="3.7109375" style="22" customWidth="1"/>
    <col min="6419" max="6419" width="4.7109375" style="22" customWidth="1"/>
    <col min="6420" max="6420" width="4" style="22" customWidth="1"/>
    <col min="6421" max="6421" width="4.85546875" style="22" customWidth="1"/>
    <col min="6422" max="6422" width="4" style="22" customWidth="1"/>
    <col min="6423" max="6423" width="4.42578125" style="22" customWidth="1"/>
    <col min="6424" max="6424" width="4.140625" style="22" customWidth="1"/>
    <col min="6425" max="6425" width="5.42578125" style="22" customWidth="1"/>
    <col min="6426" max="6426" width="5.5703125" style="22" customWidth="1"/>
    <col min="6427" max="6427" width="5.42578125" style="22" customWidth="1"/>
    <col min="6428" max="6428" width="9.42578125" style="22" customWidth="1"/>
    <col min="6429" max="6656" width="9.140625" style="22"/>
    <col min="6657" max="6657" width="7.140625" style="22" customWidth="1"/>
    <col min="6658" max="6658" width="18.28515625" style="22" customWidth="1"/>
    <col min="6659" max="6659" width="9.140625" style="22"/>
    <col min="6660" max="6660" width="3.85546875" style="22" customWidth="1"/>
    <col min="6661" max="6661" width="4" style="22" customWidth="1"/>
    <col min="6662" max="6662" width="3.85546875" style="22" customWidth="1"/>
    <col min="6663" max="6663" width="4.140625" style="22" customWidth="1"/>
    <col min="6664" max="6664" width="3.7109375" style="22" customWidth="1"/>
    <col min="6665" max="6665" width="4.140625" style="22" customWidth="1"/>
    <col min="6666" max="6666" width="3.5703125" style="22" customWidth="1"/>
    <col min="6667" max="6667" width="4.28515625" style="22" customWidth="1"/>
    <col min="6668" max="6668" width="7.140625" style="22" customWidth="1"/>
    <col min="6669" max="6669" width="6.42578125" style="22" customWidth="1"/>
    <col min="6670" max="6670" width="9.5703125" style="22" customWidth="1"/>
    <col min="6671" max="6671" width="4.85546875" style="22" customWidth="1"/>
    <col min="6672" max="6672" width="7" style="22" customWidth="1"/>
    <col min="6673" max="6673" width="7.140625" style="22" customWidth="1"/>
    <col min="6674" max="6674" width="3.7109375" style="22" customWidth="1"/>
    <col min="6675" max="6675" width="4.7109375" style="22" customWidth="1"/>
    <col min="6676" max="6676" width="4" style="22" customWidth="1"/>
    <col min="6677" max="6677" width="4.85546875" style="22" customWidth="1"/>
    <col min="6678" max="6678" width="4" style="22" customWidth="1"/>
    <col min="6679" max="6679" width="4.42578125" style="22" customWidth="1"/>
    <col min="6680" max="6680" width="4.140625" style="22" customWidth="1"/>
    <col min="6681" max="6681" width="5.42578125" style="22" customWidth="1"/>
    <col min="6682" max="6682" width="5.5703125" style="22" customWidth="1"/>
    <col min="6683" max="6683" width="5.42578125" style="22" customWidth="1"/>
    <col min="6684" max="6684" width="9.42578125" style="22" customWidth="1"/>
    <col min="6685" max="6912" width="9.140625" style="22"/>
    <col min="6913" max="6913" width="7.140625" style="22" customWidth="1"/>
    <col min="6914" max="6914" width="18.28515625" style="22" customWidth="1"/>
    <col min="6915" max="6915" width="9.140625" style="22"/>
    <col min="6916" max="6916" width="3.85546875" style="22" customWidth="1"/>
    <col min="6917" max="6917" width="4" style="22" customWidth="1"/>
    <col min="6918" max="6918" width="3.85546875" style="22" customWidth="1"/>
    <col min="6919" max="6919" width="4.140625" style="22" customWidth="1"/>
    <col min="6920" max="6920" width="3.7109375" style="22" customWidth="1"/>
    <col min="6921" max="6921" width="4.140625" style="22" customWidth="1"/>
    <col min="6922" max="6922" width="3.5703125" style="22" customWidth="1"/>
    <col min="6923" max="6923" width="4.28515625" style="22" customWidth="1"/>
    <col min="6924" max="6924" width="7.140625" style="22" customWidth="1"/>
    <col min="6925" max="6925" width="6.42578125" style="22" customWidth="1"/>
    <col min="6926" max="6926" width="9.5703125" style="22" customWidth="1"/>
    <col min="6927" max="6927" width="4.85546875" style="22" customWidth="1"/>
    <col min="6928" max="6928" width="7" style="22" customWidth="1"/>
    <col min="6929" max="6929" width="7.140625" style="22" customWidth="1"/>
    <col min="6930" max="6930" width="3.7109375" style="22" customWidth="1"/>
    <col min="6931" max="6931" width="4.7109375" style="22" customWidth="1"/>
    <col min="6932" max="6932" width="4" style="22" customWidth="1"/>
    <col min="6933" max="6933" width="4.85546875" style="22" customWidth="1"/>
    <col min="6934" max="6934" width="4" style="22" customWidth="1"/>
    <col min="6935" max="6935" width="4.42578125" style="22" customWidth="1"/>
    <col min="6936" max="6936" width="4.140625" style="22" customWidth="1"/>
    <col min="6937" max="6937" width="5.42578125" style="22" customWidth="1"/>
    <col min="6938" max="6938" width="5.5703125" style="22" customWidth="1"/>
    <col min="6939" max="6939" width="5.42578125" style="22" customWidth="1"/>
    <col min="6940" max="6940" width="9.42578125" style="22" customWidth="1"/>
    <col min="6941" max="7168" width="9.140625" style="22"/>
    <col min="7169" max="7169" width="7.140625" style="22" customWidth="1"/>
    <col min="7170" max="7170" width="18.28515625" style="22" customWidth="1"/>
    <col min="7171" max="7171" width="9.140625" style="22"/>
    <col min="7172" max="7172" width="3.85546875" style="22" customWidth="1"/>
    <col min="7173" max="7173" width="4" style="22" customWidth="1"/>
    <col min="7174" max="7174" width="3.85546875" style="22" customWidth="1"/>
    <col min="7175" max="7175" width="4.140625" style="22" customWidth="1"/>
    <col min="7176" max="7176" width="3.7109375" style="22" customWidth="1"/>
    <col min="7177" max="7177" width="4.140625" style="22" customWidth="1"/>
    <col min="7178" max="7178" width="3.5703125" style="22" customWidth="1"/>
    <col min="7179" max="7179" width="4.28515625" style="22" customWidth="1"/>
    <col min="7180" max="7180" width="7.140625" style="22" customWidth="1"/>
    <col min="7181" max="7181" width="6.42578125" style="22" customWidth="1"/>
    <col min="7182" max="7182" width="9.5703125" style="22" customWidth="1"/>
    <col min="7183" max="7183" width="4.85546875" style="22" customWidth="1"/>
    <col min="7184" max="7184" width="7" style="22" customWidth="1"/>
    <col min="7185" max="7185" width="7.140625" style="22" customWidth="1"/>
    <col min="7186" max="7186" width="3.7109375" style="22" customWidth="1"/>
    <col min="7187" max="7187" width="4.7109375" style="22" customWidth="1"/>
    <col min="7188" max="7188" width="4" style="22" customWidth="1"/>
    <col min="7189" max="7189" width="4.85546875" style="22" customWidth="1"/>
    <col min="7190" max="7190" width="4" style="22" customWidth="1"/>
    <col min="7191" max="7191" width="4.42578125" style="22" customWidth="1"/>
    <col min="7192" max="7192" width="4.140625" style="22" customWidth="1"/>
    <col min="7193" max="7193" width="5.42578125" style="22" customWidth="1"/>
    <col min="7194" max="7194" width="5.5703125" style="22" customWidth="1"/>
    <col min="7195" max="7195" width="5.42578125" style="22" customWidth="1"/>
    <col min="7196" max="7196" width="9.42578125" style="22" customWidth="1"/>
    <col min="7197" max="7424" width="9.140625" style="22"/>
    <col min="7425" max="7425" width="7.140625" style="22" customWidth="1"/>
    <col min="7426" max="7426" width="18.28515625" style="22" customWidth="1"/>
    <col min="7427" max="7427" width="9.140625" style="22"/>
    <col min="7428" max="7428" width="3.85546875" style="22" customWidth="1"/>
    <col min="7429" max="7429" width="4" style="22" customWidth="1"/>
    <col min="7430" max="7430" width="3.85546875" style="22" customWidth="1"/>
    <col min="7431" max="7431" width="4.140625" style="22" customWidth="1"/>
    <col min="7432" max="7432" width="3.7109375" style="22" customWidth="1"/>
    <col min="7433" max="7433" width="4.140625" style="22" customWidth="1"/>
    <col min="7434" max="7434" width="3.5703125" style="22" customWidth="1"/>
    <col min="7435" max="7435" width="4.28515625" style="22" customWidth="1"/>
    <col min="7436" max="7436" width="7.140625" style="22" customWidth="1"/>
    <col min="7437" max="7437" width="6.42578125" style="22" customWidth="1"/>
    <col min="7438" max="7438" width="9.5703125" style="22" customWidth="1"/>
    <col min="7439" max="7439" width="4.85546875" style="22" customWidth="1"/>
    <col min="7440" max="7440" width="7" style="22" customWidth="1"/>
    <col min="7441" max="7441" width="7.140625" style="22" customWidth="1"/>
    <col min="7442" max="7442" width="3.7109375" style="22" customWidth="1"/>
    <col min="7443" max="7443" width="4.7109375" style="22" customWidth="1"/>
    <col min="7444" max="7444" width="4" style="22" customWidth="1"/>
    <col min="7445" max="7445" width="4.85546875" style="22" customWidth="1"/>
    <col min="7446" max="7446" width="4" style="22" customWidth="1"/>
    <col min="7447" max="7447" width="4.42578125" style="22" customWidth="1"/>
    <col min="7448" max="7448" width="4.140625" style="22" customWidth="1"/>
    <col min="7449" max="7449" width="5.42578125" style="22" customWidth="1"/>
    <col min="7450" max="7450" width="5.5703125" style="22" customWidth="1"/>
    <col min="7451" max="7451" width="5.42578125" style="22" customWidth="1"/>
    <col min="7452" max="7452" width="9.42578125" style="22" customWidth="1"/>
    <col min="7453" max="7680" width="9.140625" style="22"/>
    <col min="7681" max="7681" width="7.140625" style="22" customWidth="1"/>
    <col min="7682" max="7682" width="18.28515625" style="22" customWidth="1"/>
    <col min="7683" max="7683" width="9.140625" style="22"/>
    <col min="7684" max="7684" width="3.85546875" style="22" customWidth="1"/>
    <col min="7685" max="7685" width="4" style="22" customWidth="1"/>
    <col min="7686" max="7686" width="3.85546875" style="22" customWidth="1"/>
    <col min="7687" max="7687" width="4.140625" style="22" customWidth="1"/>
    <col min="7688" max="7688" width="3.7109375" style="22" customWidth="1"/>
    <col min="7689" max="7689" width="4.140625" style="22" customWidth="1"/>
    <col min="7690" max="7690" width="3.5703125" style="22" customWidth="1"/>
    <col min="7691" max="7691" width="4.28515625" style="22" customWidth="1"/>
    <col min="7692" max="7692" width="7.140625" style="22" customWidth="1"/>
    <col min="7693" max="7693" width="6.42578125" style="22" customWidth="1"/>
    <col min="7694" max="7694" width="9.5703125" style="22" customWidth="1"/>
    <col min="7695" max="7695" width="4.85546875" style="22" customWidth="1"/>
    <col min="7696" max="7696" width="7" style="22" customWidth="1"/>
    <col min="7697" max="7697" width="7.140625" style="22" customWidth="1"/>
    <col min="7698" max="7698" width="3.7109375" style="22" customWidth="1"/>
    <col min="7699" max="7699" width="4.7109375" style="22" customWidth="1"/>
    <col min="7700" max="7700" width="4" style="22" customWidth="1"/>
    <col min="7701" max="7701" width="4.85546875" style="22" customWidth="1"/>
    <col min="7702" max="7702" width="4" style="22" customWidth="1"/>
    <col min="7703" max="7703" width="4.42578125" style="22" customWidth="1"/>
    <col min="7704" max="7704" width="4.140625" style="22" customWidth="1"/>
    <col min="7705" max="7705" width="5.42578125" style="22" customWidth="1"/>
    <col min="7706" max="7706" width="5.5703125" style="22" customWidth="1"/>
    <col min="7707" max="7707" width="5.42578125" style="22" customWidth="1"/>
    <col min="7708" max="7708" width="9.42578125" style="22" customWidth="1"/>
    <col min="7709" max="7936" width="9.140625" style="22"/>
    <col min="7937" max="7937" width="7.140625" style="22" customWidth="1"/>
    <col min="7938" max="7938" width="18.28515625" style="22" customWidth="1"/>
    <col min="7939" max="7939" width="9.140625" style="22"/>
    <col min="7940" max="7940" width="3.85546875" style="22" customWidth="1"/>
    <col min="7941" max="7941" width="4" style="22" customWidth="1"/>
    <col min="7942" max="7942" width="3.85546875" style="22" customWidth="1"/>
    <col min="7943" max="7943" width="4.140625" style="22" customWidth="1"/>
    <col min="7944" max="7944" width="3.7109375" style="22" customWidth="1"/>
    <col min="7945" max="7945" width="4.140625" style="22" customWidth="1"/>
    <col min="7946" max="7946" width="3.5703125" style="22" customWidth="1"/>
    <col min="7947" max="7947" width="4.28515625" style="22" customWidth="1"/>
    <col min="7948" max="7948" width="7.140625" style="22" customWidth="1"/>
    <col min="7949" max="7949" width="6.42578125" style="22" customWidth="1"/>
    <col min="7950" max="7950" width="9.5703125" style="22" customWidth="1"/>
    <col min="7951" max="7951" width="4.85546875" style="22" customWidth="1"/>
    <col min="7952" max="7952" width="7" style="22" customWidth="1"/>
    <col min="7953" max="7953" width="7.140625" style="22" customWidth="1"/>
    <col min="7954" max="7954" width="3.7109375" style="22" customWidth="1"/>
    <col min="7955" max="7955" width="4.7109375" style="22" customWidth="1"/>
    <col min="7956" max="7956" width="4" style="22" customWidth="1"/>
    <col min="7957" max="7957" width="4.85546875" style="22" customWidth="1"/>
    <col min="7958" max="7958" width="4" style="22" customWidth="1"/>
    <col min="7959" max="7959" width="4.42578125" style="22" customWidth="1"/>
    <col min="7960" max="7960" width="4.140625" style="22" customWidth="1"/>
    <col min="7961" max="7961" width="5.42578125" style="22" customWidth="1"/>
    <col min="7962" max="7962" width="5.5703125" style="22" customWidth="1"/>
    <col min="7963" max="7963" width="5.42578125" style="22" customWidth="1"/>
    <col min="7964" max="7964" width="9.42578125" style="22" customWidth="1"/>
    <col min="7965" max="8192" width="9.140625" style="22"/>
    <col min="8193" max="8193" width="7.140625" style="22" customWidth="1"/>
    <col min="8194" max="8194" width="18.28515625" style="22" customWidth="1"/>
    <col min="8195" max="8195" width="9.140625" style="22"/>
    <col min="8196" max="8196" width="3.85546875" style="22" customWidth="1"/>
    <col min="8197" max="8197" width="4" style="22" customWidth="1"/>
    <col min="8198" max="8198" width="3.85546875" style="22" customWidth="1"/>
    <col min="8199" max="8199" width="4.140625" style="22" customWidth="1"/>
    <col min="8200" max="8200" width="3.7109375" style="22" customWidth="1"/>
    <col min="8201" max="8201" width="4.140625" style="22" customWidth="1"/>
    <col min="8202" max="8202" width="3.5703125" style="22" customWidth="1"/>
    <col min="8203" max="8203" width="4.28515625" style="22" customWidth="1"/>
    <col min="8204" max="8204" width="7.140625" style="22" customWidth="1"/>
    <col min="8205" max="8205" width="6.42578125" style="22" customWidth="1"/>
    <col min="8206" max="8206" width="9.5703125" style="22" customWidth="1"/>
    <col min="8207" max="8207" width="4.85546875" style="22" customWidth="1"/>
    <col min="8208" max="8208" width="7" style="22" customWidth="1"/>
    <col min="8209" max="8209" width="7.140625" style="22" customWidth="1"/>
    <col min="8210" max="8210" width="3.7109375" style="22" customWidth="1"/>
    <col min="8211" max="8211" width="4.7109375" style="22" customWidth="1"/>
    <col min="8212" max="8212" width="4" style="22" customWidth="1"/>
    <col min="8213" max="8213" width="4.85546875" style="22" customWidth="1"/>
    <col min="8214" max="8214" width="4" style="22" customWidth="1"/>
    <col min="8215" max="8215" width="4.42578125" style="22" customWidth="1"/>
    <col min="8216" max="8216" width="4.140625" style="22" customWidth="1"/>
    <col min="8217" max="8217" width="5.42578125" style="22" customWidth="1"/>
    <col min="8218" max="8218" width="5.5703125" style="22" customWidth="1"/>
    <col min="8219" max="8219" width="5.42578125" style="22" customWidth="1"/>
    <col min="8220" max="8220" width="9.42578125" style="22" customWidth="1"/>
    <col min="8221" max="8448" width="9.140625" style="22"/>
    <col min="8449" max="8449" width="7.140625" style="22" customWidth="1"/>
    <col min="8450" max="8450" width="18.28515625" style="22" customWidth="1"/>
    <col min="8451" max="8451" width="9.140625" style="22"/>
    <col min="8452" max="8452" width="3.85546875" style="22" customWidth="1"/>
    <col min="8453" max="8453" width="4" style="22" customWidth="1"/>
    <col min="8454" max="8454" width="3.85546875" style="22" customWidth="1"/>
    <col min="8455" max="8455" width="4.140625" style="22" customWidth="1"/>
    <col min="8456" max="8456" width="3.7109375" style="22" customWidth="1"/>
    <col min="8457" max="8457" width="4.140625" style="22" customWidth="1"/>
    <col min="8458" max="8458" width="3.5703125" style="22" customWidth="1"/>
    <col min="8459" max="8459" width="4.28515625" style="22" customWidth="1"/>
    <col min="8460" max="8460" width="7.140625" style="22" customWidth="1"/>
    <col min="8461" max="8461" width="6.42578125" style="22" customWidth="1"/>
    <col min="8462" max="8462" width="9.5703125" style="22" customWidth="1"/>
    <col min="8463" max="8463" width="4.85546875" style="22" customWidth="1"/>
    <col min="8464" max="8464" width="7" style="22" customWidth="1"/>
    <col min="8465" max="8465" width="7.140625" style="22" customWidth="1"/>
    <col min="8466" max="8466" width="3.7109375" style="22" customWidth="1"/>
    <col min="8467" max="8467" width="4.7109375" style="22" customWidth="1"/>
    <col min="8468" max="8468" width="4" style="22" customWidth="1"/>
    <col min="8469" max="8469" width="4.85546875" style="22" customWidth="1"/>
    <col min="8470" max="8470" width="4" style="22" customWidth="1"/>
    <col min="8471" max="8471" width="4.42578125" style="22" customWidth="1"/>
    <col min="8472" max="8472" width="4.140625" style="22" customWidth="1"/>
    <col min="8473" max="8473" width="5.42578125" style="22" customWidth="1"/>
    <col min="8474" max="8474" width="5.5703125" style="22" customWidth="1"/>
    <col min="8475" max="8475" width="5.42578125" style="22" customWidth="1"/>
    <col min="8476" max="8476" width="9.42578125" style="22" customWidth="1"/>
    <col min="8477" max="8704" width="9.140625" style="22"/>
    <col min="8705" max="8705" width="7.140625" style="22" customWidth="1"/>
    <col min="8706" max="8706" width="18.28515625" style="22" customWidth="1"/>
    <col min="8707" max="8707" width="9.140625" style="22"/>
    <col min="8708" max="8708" width="3.85546875" style="22" customWidth="1"/>
    <col min="8709" max="8709" width="4" style="22" customWidth="1"/>
    <col min="8710" max="8710" width="3.85546875" style="22" customWidth="1"/>
    <col min="8711" max="8711" width="4.140625" style="22" customWidth="1"/>
    <col min="8712" max="8712" width="3.7109375" style="22" customWidth="1"/>
    <col min="8713" max="8713" width="4.140625" style="22" customWidth="1"/>
    <col min="8714" max="8714" width="3.5703125" style="22" customWidth="1"/>
    <col min="8715" max="8715" width="4.28515625" style="22" customWidth="1"/>
    <col min="8716" max="8716" width="7.140625" style="22" customWidth="1"/>
    <col min="8717" max="8717" width="6.42578125" style="22" customWidth="1"/>
    <col min="8718" max="8718" width="9.5703125" style="22" customWidth="1"/>
    <col min="8719" max="8719" width="4.85546875" style="22" customWidth="1"/>
    <col min="8720" max="8720" width="7" style="22" customWidth="1"/>
    <col min="8721" max="8721" width="7.140625" style="22" customWidth="1"/>
    <col min="8722" max="8722" width="3.7109375" style="22" customWidth="1"/>
    <col min="8723" max="8723" width="4.7109375" style="22" customWidth="1"/>
    <col min="8724" max="8724" width="4" style="22" customWidth="1"/>
    <col min="8725" max="8725" width="4.85546875" style="22" customWidth="1"/>
    <col min="8726" max="8726" width="4" style="22" customWidth="1"/>
    <col min="8727" max="8727" width="4.42578125" style="22" customWidth="1"/>
    <col min="8728" max="8728" width="4.140625" style="22" customWidth="1"/>
    <col min="8729" max="8729" width="5.42578125" style="22" customWidth="1"/>
    <col min="8730" max="8730" width="5.5703125" style="22" customWidth="1"/>
    <col min="8731" max="8731" width="5.42578125" style="22" customWidth="1"/>
    <col min="8732" max="8732" width="9.42578125" style="22" customWidth="1"/>
    <col min="8733" max="8960" width="9.140625" style="22"/>
    <col min="8961" max="8961" width="7.140625" style="22" customWidth="1"/>
    <col min="8962" max="8962" width="18.28515625" style="22" customWidth="1"/>
    <col min="8963" max="8963" width="9.140625" style="22"/>
    <col min="8964" max="8964" width="3.85546875" style="22" customWidth="1"/>
    <col min="8965" max="8965" width="4" style="22" customWidth="1"/>
    <col min="8966" max="8966" width="3.85546875" style="22" customWidth="1"/>
    <col min="8967" max="8967" width="4.140625" style="22" customWidth="1"/>
    <col min="8968" max="8968" width="3.7109375" style="22" customWidth="1"/>
    <col min="8969" max="8969" width="4.140625" style="22" customWidth="1"/>
    <col min="8970" max="8970" width="3.5703125" style="22" customWidth="1"/>
    <col min="8971" max="8971" width="4.28515625" style="22" customWidth="1"/>
    <col min="8972" max="8972" width="7.140625" style="22" customWidth="1"/>
    <col min="8973" max="8973" width="6.42578125" style="22" customWidth="1"/>
    <col min="8974" max="8974" width="9.5703125" style="22" customWidth="1"/>
    <col min="8975" max="8975" width="4.85546875" style="22" customWidth="1"/>
    <col min="8976" max="8976" width="7" style="22" customWidth="1"/>
    <col min="8977" max="8977" width="7.140625" style="22" customWidth="1"/>
    <col min="8978" max="8978" width="3.7109375" style="22" customWidth="1"/>
    <col min="8979" max="8979" width="4.7109375" style="22" customWidth="1"/>
    <col min="8980" max="8980" width="4" style="22" customWidth="1"/>
    <col min="8981" max="8981" width="4.85546875" style="22" customWidth="1"/>
    <col min="8982" max="8982" width="4" style="22" customWidth="1"/>
    <col min="8983" max="8983" width="4.42578125" style="22" customWidth="1"/>
    <col min="8984" max="8984" width="4.140625" style="22" customWidth="1"/>
    <col min="8985" max="8985" width="5.42578125" style="22" customWidth="1"/>
    <col min="8986" max="8986" width="5.5703125" style="22" customWidth="1"/>
    <col min="8987" max="8987" width="5.42578125" style="22" customWidth="1"/>
    <col min="8988" max="8988" width="9.42578125" style="22" customWidth="1"/>
    <col min="8989" max="9216" width="9.140625" style="22"/>
    <col min="9217" max="9217" width="7.140625" style="22" customWidth="1"/>
    <col min="9218" max="9218" width="18.28515625" style="22" customWidth="1"/>
    <col min="9219" max="9219" width="9.140625" style="22"/>
    <col min="9220" max="9220" width="3.85546875" style="22" customWidth="1"/>
    <col min="9221" max="9221" width="4" style="22" customWidth="1"/>
    <col min="9222" max="9222" width="3.85546875" style="22" customWidth="1"/>
    <col min="9223" max="9223" width="4.140625" style="22" customWidth="1"/>
    <col min="9224" max="9224" width="3.7109375" style="22" customWidth="1"/>
    <col min="9225" max="9225" width="4.140625" style="22" customWidth="1"/>
    <col min="9226" max="9226" width="3.5703125" style="22" customWidth="1"/>
    <col min="9227" max="9227" width="4.28515625" style="22" customWidth="1"/>
    <col min="9228" max="9228" width="7.140625" style="22" customWidth="1"/>
    <col min="9229" max="9229" width="6.42578125" style="22" customWidth="1"/>
    <col min="9230" max="9230" width="9.5703125" style="22" customWidth="1"/>
    <col min="9231" max="9231" width="4.85546875" style="22" customWidth="1"/>
    <col min="9232" max="9232" width="7" style="22" customWidth="1"/>
    <col min="9233" max="9233" width="7.140625" style="22" customWidth="1"/>
    <col min="9234" max="9234" width="3.7109375" style="22" customWidth="1"/>
    <col min="9235" max="9235" width="4.7109375" style="22" customWidth="1"/>
    <col min="9236" max="9236" width="4" style="22" customWidth="1"/>
    <col min="9237" max="9237" width="4.85546875" style="22" customWidth="1"/>
    <col min="9238" max="9238" width="4" style="22" customWidth="1"/>
    <col min="9239" max="9239" width="4.42578125" style="22" customWidth="1"/>
    <col min="9240" max="9240" width="4.140625" style="22" customWidth="1"/>
    <col min="9241" max="9241" width="5.42578125" style="22" customWidth="1"/>
    <col min="9242" max="9242" width="5.5703125" style="22" customWidth="1"/>
    <col min="9243" max="9243" width="5.42578125" style="22" customWidth="1"/>
    <col min="9244" max="9244" width="9.42578125" style="22" customWidth="1"/>
    <col min="9245" max="9472" width="9.140625" style="22"/>
    <col min="9473" max="9473" width="7.140625" style="22" customWidth="1"/>
    <col min="9474" max="9474" width="18.28515625" style="22" customWidth="1"/>
    <col min="9475" max="9475" width="9.140625" style="22"/>
    <col min="9476" max="9476" width="3.85546875" style="22" customWidth="1"/>
    <col min="9477" max="9477" width="4" style="22" customWidth="1"/>
    <col min="9478" max="9478" width="3.85546875" style="22" customWidth="1"/>
    <col min="9479" max="9479" width="4.140625" style="22" customWidth="1"/>
    <col min="9480" max="9480" width="3.7109375" style="22" customWidth="1"/>
    <col min="9481" max="9481" width="4.140625" style="22" customWidth="1"/>
    <col min="9482" max="9482" width="3.5703125" style="22" customWidth="1"/>
    <col min="9483" max="9483" width="4.28515625" style="22" customWidth="1"/>
    <col min="9484" max="9484" width="7.140625" style="22" customWidth="1"/>
    <col min="9485" max="9485" width="6.42578125" style="22" customWidth="1"/>
    <col min="9486" max="9486" width="9.5703125" style="22" customWidth="1"/>
    <col min="9487" max="9487" width="4.85546875" style="22" customWidth="1"/>
    <col min="9488" max="9488" width="7" style="22" customWidth="1"/>
    <col min="9489" max="9489" width="7.140625" style="22" customWidth="1"/>
    <col min="9490" max="9490" width="3.7109375" style="22" customWidth="1"/>
    <col min="9491" max="9491" width="4.7109375" style="22" customWidth="1"/>
    <col min="9492" max="9492" width="4" style="22" customWidth="1"/>
    <col min="9493" max="9493" width="4.85546875" style="22" customWidth="1"/>
    <col min="9494" max="9494" width="4" style="22" customWidth="1"/>
    <col min="9495" max="9495" width="4.42578125" style="22" customWidth="1"/>
    <col min="9496" max="9496" width="4.140625" style="22" customWidth="1"/>
    <col min="9497" max="9497" width="5.42578125" style="22" customWidth="1"/>
    <col min="9498" max="9498" width="5.5703125" style="22" customWidth="1"/>
    <col min="9499" max="9499" width="5.42578125" style="22" customWidth="1"/>
    <col min="9500" max="9500" width="9.42578125" style="22" customWidth="1"/>
    <col min="9501" max="9728" width="9.140625" style="22"/>
    <col min="9729" max="9729" width="7.140625" style="22" customWidth="1"/>
    <col min="9730" max="9730" width="18.28515625" style="22" customWidth="1"/>
    <col min="9731" max="9731" width="9.140625" style="22"/>
    <col min="9732" max="9732" width="3.85546875" style="22" customWidth="1"/>
    <col min="9733" max="9733" width="4" style="22" customWidth="1"/>
    <col min="9734" max="9734" width="3.85546875" style="22" customWidth="1"/>
    <col min="9735" max="9735" width="4.140625" style="22" customWidth="1"/>
    <col min="9736" max="9736" width="3.7109375" style="22" customWidth="1"/>
    <col min="9737" max="9737" width="4.140625" style="22" customWidth="1"/>
    <col min="9738" max="9738" width="3.5703125" style="22" customWidth="1"/>
    <col min="9739" max="9739" width="4.28515625" style="22" customWidth="1"/>
    <col min="9740" max="9740" width="7.140625" style="22" customWidth="1"/>
    <col min="9741" max="9741" width="6.42578125" style="22" customWidth="1"/>
    <col min="9742" max="9742" width="9.5703125" style="22" customWidth="1"/>
    <col min="9743" max="9743" width="4.85546875" style="22" customWidth="1"/>
    <col min="9744" max="9744" width="7" style="22" customWidth="1"/>
    <col min="9745" max="9745" width="7.140625" style="22" customWidth="1"/>
    <col min="9746" max="9746" width="3.7109375" style="22" customWidth="1"/>
    <col min="9747" max="9747" width="4.7109375" style="22" customWidth="1"/>
    <col min="9748" max="9748" width="4" style="22" customWidth="1"/>
    <col min="9749" max="9749" width="4.85546875" style="22" customWidth="1"/>
    <col min="9750" max="9750" width="4" style="22" customWidth="1"/>
    <col min="9751" max="9751" width="4.42578125" style="22" customWidth="1"/>
    <col min="9752" max="9752" width="4.140625" style="22" customWidth="1"/>
    <col min="9753" max="9753" width="5.42578125" style="22" customWidth="1"/>
    <col min="9754" max="9754" width="5.5703125" style="22" customWidth="1"/>
    <col min="9755" max="9755" width="5.42578125" style="22" customWidth="1"/>
    <col min="9756" max="9756" width="9.42578125" style="22" customWidth="1"/>
    <col min="9757" max="9984" width="9.140625" style="22"/>
    <col min="9985" max="9985" width="7.140625" style="22" customWidth="1"/>
    <col min="9986" max="9986" width="18.28515625" style="22" customWidth="1"/>
    <col min="9987" max="9987" width="9.140625" style="22"/>
    <col min="9988" max="9988" width="3.85546875" style="22" customWidth="1"/>
    <col min="9989" max="9989" width="4" style="22" customWidth="1"/>
    <col min="9990" max="9990" width="3.85546875" style="22" customWidth="1"/>
    <col min="9991" max="9991" width="4.140625" style="22" customWidth="1"/>
    <col min="9992" max="9992" width="3.7109375" style="22" customWidth="1"/>
    <col min="9993" max="9993" width="4.140625" style="22" customWidth="1"/>
    <col min="9994" max="9994" width="3.5703125" style="22" customWidth="1"/>
    <col min="9995" max="9995" width="4.28515625" style="22" customWidth="1"/>
    <col min="9996" max="9996" width="7.140625" style="22" customWidth="1"/>
    <col min="9997" max="9997" width="6.42578125" style="22" customWidth="1"/>
    <col min="9998" max="9998" width="9.5703125" style="22" customWidth="1"/>
    <col min="9999" max="9999" width="4.85546875" style="22" customWidth="1"/>
    <col min="10000" max="10000" width="7" style="22" customWidth="1"/>
    <col min="10001" max="10001" width="7.140625" style="22" customWidth="1"/>
    <col min="10002" max="10002" width="3.7109375" style="22" customWidth="1"/>
    <col min="10003" max="10003" width="4.7109375" style="22" customWidth="1"/>
    <col min="10004" max="10004" width="4" style="22" customWidth="1"/>
    <col min="10005" max="10005" width="4.85546875" style="22" customWidth="1"/>
    <col min="10006" max="10006" width="4" style="22" customWidth="1"/>
    <col min="10007" max="10007" width="4.42578125" style="22" customWidth="1"/>
    <col min="10008" max="10008" width="4.140625" style="22" customWidth="1"/>
    <col min="10009" max="10009" width="5.42578125" style="22" customWidth="1"/>
    <col min="10010" max="10010" width="5.5703125" style="22" customWidth="1"/>
    <col min="10011" max="10011" width="5.42578125" style="22" customWidth="1"/>
    <col min="10012" max="10012" width="9.42578125" style="22" customWidth="1"/>
    <col min="10013" max="10240" width="9.140625" style="22"/>
    <col min="10241" max="10241" width="7.140625" style="22" customWidth="1"/>
    <col min="10242" max="10242" width="18.28515625" style="22" customWidth="1"/>
    <col min="10243" max="10243" width="9.140625" style="22"/>
    <col min="10244" max="10244" width="3.85546875" style="22" customWidth="1"/>
    <col min="10245" max="10245" width="4" style="22" customWidth="1"/>
    <col min="10246" max="10246" width="3.85546875" style="22" customWidth="1"/>
    <col min="10247" max="10247" width="4.140625" style="22" customWidth="1"/>
    <col min="10248" max="10248" width="3.7109375" style="22" customWidth="1"/>
    <col min="10249" max="10249" width="4.140625" style="22" customWidth="1"/>
    <col min="10250" max="10250" width="3.5703125" style="22" customWidth="1"/>
    <col min="10251" max="10251" width="4.28515625" style="22" customWidth="1"/>
    <col min="10252" max="10252" width="7.140625" style="22" customWidth="1"/>
    <col min="10253" max="10253" width="6.42578125" style="22" customWidth="1"/>
    <col min="10254" max="10254" width="9.5703125" style="22" customWidth="1"/>
    <col min="10255" max="10255" width="4.85546875" style="22" customWidth="1"/>
    <col min="10256" max="10256" width="7" style="22" customWidth="1"/>
    <col min="10257" max="10257" width="7.140625" style="22" customWidth="1"/>
    <col min="10258" max="10258" width="3.7109375" style="22" customWidth="1"/>
    <col min="10259" max="10259" width="4.7109375" style="22" customWidth="1"/>
    <col min="10260" max="10260" width="4" style="22" customWidth="1"/>
    <col min="10261" max="10261" width="4.85546875" style="22" customWidth="1"/>
    <col min="10262" max="10262" width="4" style="22" customWidth="1"/>
    <col min="10263" max="10263" width="4.42578125" style="22" customWidth="1"/>
    <col min="10264" max="10264" width="4.140625" style="22" customWidth="1"/>
    <col min="10265" max="10265" width="5.42578125" style="22" customWidth="1"/>
    <col min="10266" max="10266" width="5.5703125" style="22" customWidth="1"/>
    <col min="10267" max="10267" width="5.42578125" style="22" customWidth="1"/>
    <col min="10268" max="10268" width="9.42578125" style="22" customWidth="1"/>
    <col min="10269" max="10496" width="9.140625" style="22"/>
    <col min="10497" max="10497" width="7.140625" style="22" customWidth="1"/>
    <col min="10498" max="10498" width="18.28515625" style="22" customWidth="1"/>
    <col min="10499" max="10499" width="9.140625" style="22"/>
    <col min="10500" max="10500" width="3.85546875" style="22" customWidth="1"/>
    <col min="10501" max="10501" width="4" style="22" customWidth="1"/>
    <col min="10502" max="10502" width="3.85546875" style="22" customWidth="1"/>
    <col min="10503" max="10503" width="4.140625" style="22" customWidth="1"/>
    <col min="10504" max="10504" width="3.7109375" style="22" customWidth="1"/>
    <col min="10505" max="10505" width="4.140625" style="22" customWidth="1"/>
    <col min="10506" max="10506" width="3.5703125" style="22" customWidth="1"/>
    <col min="10507" max="10507" width="4.28515625" style="22" customWidth="1"/>
    <col min="10508" max="10508" width="7.140625" style="22" customWidth="1"/>
    <col min="10509" max="10509" width="6.42578125" style="22" customWidth="1"/>
    <col min="10510" max="10510" width="9.5703125" style="22" customWidth="1"/>
    <col min="10511" max="10511" width="4.85546875" style="22" customWidth="1"/>
    <col min="10512" max="10512" width="7" style="22" customWidth="1"/>
    <col min="10513" max="10513" width="7.140625" style="22" customWidth="1"/>
    <col min="10514" max="10514" width="3.7109375" style="22" customWidth="1"/>
    <col min="10515" max="10515" width="4.7109375" style="22" customWidth="1"/>
    <col min="10516" max="10516" width="4" style="22" customWidth="1"/>
    <col min="10517" max="10517" width="4.85546875" style="22" customWidth="1"/>
    <col min="10518" max="10518" width="4" style="22" customWidth="1"/>
    <col min="10519" max="10519" width="4.42578125" style="22" customWidth="1"/>
    <col min="10520" max="10520" width="4.140625" style="22" customWidth="1"/>
    <col min="10521" max="10521" width="5.42578125" style="22" customWidth="1"/>
    <col min="10522" max="10522" width="5.5703125" style="22" customWidth="1"/>
    <col min="10523" max="10523" width="5.42578125" style="22" customWidth="1"/>
    <col min="10524" max="10524" width="9.42578125" style="22" customWidth="1"/>
    <col min="10525" max="10752" width="9.140625" style="22"/>
    <col min="10753" max="10753" width="7.140625" style="22" customWidth="1"/>
    <col min="10754" max="10754" width="18.28515625" style="22" customWidth="1"/>
    <col min="10755" max="10755" width="9.140625" style="22"/>
    <col min="10756" max="10756" width="3.85546875" style="22" customWidth="1"/>
    <col min="10757" max="10757" width="4" style="22" customWidth="1"/>
    <col min="10758" max="10758" width="3.85546875" style="22" customWidth="1"/>
    <col min="10759" max="10759" width="4.140625" style="22" customWidth="1"/>
    <col min="10760" max="10760" width="3.7109375" style="22" customWidth="1"/>
    <col min="10761" max="10761" width="4.140625" style="22" customWidth="1"/>
    <col min="10762" max="10762" width="3.5703125" style="22" customWidth="1"/>
    <col min="10763" max="10763" width="4.28515625" style="22" customWidth="1"/>
    <col min="10764" max="10764" width="7.140625" style="22" customWidth="1"/>
    <col min="10765" max="10765" width="6.42578125" style="22" customWidth="1"/>
    <col min="10766" max="10766" width="9.5703125" style="22" customWidth="1"/>
    <col min="10767" max="10767" width="4.85546875" style="22" customWidth="1"/>
    <col min="10768" max="10768" width="7" style="22" customWidth="1"/>
    <col min="10769" max="10769" width="7.140625" style="22" customWidth="1"/>
    <col min="10770" max="10770" width="3.7109375" style="22" customWidth="1"/>
    <col min="10771" max="10771" width="4.7109375" style="22" customWidth="1"/>
    <col min="10772" max="10772" width="4" style="22" customWidth="1"/>
    <col min="10773" max="10773" width="4.85546875" style="22" customWidth="1"/>
    <col min="10774" max="10774" width="4" style="22" customWidth="1"/>
    <col min="10775" max="10775" width="4.42578125" style="22" customWidth="1"/>
    <col min="10776" max="10776" width="4.140625" style="22" customWidth="1"/>
    <col min="10777" max="10777" width="5.42578125" style="22" customWidth="1"/>
    <col min="10778" max="10778" width="5.5703125" style="22" customWidth="1"/>
    <col min="10779" max="10779" width="5.42578125" style="22" customWidth="1"/>
    <col min="10780" max="10780" width="9.42578125" style="22" customWidth="1"/>
    <col min="10781" max="11008" width="9.140625" style="22"/>
    <col min="11009" max="11009" width="7.140625" style="22" customWidth="1"/>
    <col min="11010" max="11010" width="18.28515625" style="22" customWidth="1"/>
    <col min="11011" max="11011" width="9.140625" style="22"/>
    <col min="11012" max="11012" width="3.85546875" style="22" customWidth="1"/>
    <col min="11013" max="11013" width="4" style="22" customWidth="1"/>
    <col min="11014" max="11014" width="3.85546875" style="22" customWidth="1"/>
    <col min="11015" max="11015" width="4.140625" style="22" customWidth="1"/>
    <col min="11016" max="11016" width="3.7109375" style="22" customWidth="1"/>
    <col min="11017" max="11017" width="4.140625" style="22" customWidth="1"/>
    <col min="11018" max="11018" width="3.5703125" style="22" customWidth="1"/>
    <col min="11019" max="11019" width="4.28515625" style="22" customWidth="1"/>
    <col min="11020" max="11020" width="7.140625" style="22" customWidth="1"/>
    <col min="11021" max="11021" width="6.42578125" style="22" customWidth="1"/>
    <col min="11022" max="11022" width="9.5703125" style="22" customWidth="1"/>
    <col min="11023" max="11023" width="4.85546875" style="22" customWidth="1"/>
    <col min="11024" max="11024" width="7" style="22" customWidth="1"/>
    <col min="11025" max="11025" width="7.140625" style="22" customWidth="1"/>
    <col min="11026" max="11026" width="3.7109375" style="22" customWidth="1"/>
    <col min="11027" max="11027" width="4.7109375" style="22" customWidth="1"/>
    <col min="11028" max="11028" width="4" style="22" customWidth="1"/>
    <col min="11029" max="11029" width="4.85546875" style="22" customWidth="1"/>
    <col min="11030" max="11030" width="4" style="22" customWidth="1"/>
    <col min="11031" max="11031" width="4.42578125" style="22" customWidth="1"/>
    <col min="11032" max="11032" width="4.140625" style="22" customWidth="1"/>
    <col min="11033" max="11033" width="5.42578125" style="22" customWidth="1"/>
    <col min="11034" max="11034" width="5.5703125" style="22" customWidth="1"/>
    <col min="11035" max="11035" width="5.42578125" style="22" customWidth="1"/>
    <col min="11036" max="11036" width="9.42578125" style="22" customWidth="1"/>
    <col min="11037" max="11264" width="9.140625" style="22"/>
    <col min="11265" max="11265" width="7.140625" style="22" customWidth="1"/>
    <col min="11266" max="11266" width="18.28515625" style="22" customWidth="1"/>
    <col min="11267" max="11267" width="9.140625" style="22"/>
    <col min="11268" max="11268" width="3.85546875" style="22" customWidth="1"/>
    <col min="11269" max="11269" width="4" style="22" customWidth="1"/>
    <col min="11270" max="11270" width="3.85546875" style="22" customWidth="1"/>
    <col min="11271" max="11271" width="4.140625" style="22" customWidth="1"/>
    <col min="11272" max="11272" width="3.7109375" style="22" customWidth="1"/>
    <col min="11273" max="11273" width="4.140625" style="22" customWidth="1"/>
    <col min="11274" max="11274" width="3.5703125" style="22" customWidth="1"/>
    <col min="11275" max="11275" width="4.28515625" style="22" customWidth="1"/>
    <col min="11276" max="11276" width="7.140625" style="22" customWidth="1"/>
    <col min="11277" max="11277" width="6.42578125" style="22" customWidth="1"/>
    <col min="11278" max="11278" width="9.5703125" style="22" customWidth="1"/>
    <col min="11279" max="11279" width="4.85546875" style="22" customWidth="1"/>
    <col min="11280" max="11280" width="7" style="22" customWidth="1"/>
    <col min="11281" max="11281" width="7.140625" style="22" customWidth="1"/>
    <col min="11282" max="11282" width="3.7109375" style="22" customWidth="1"/>
    <col min="11283" max="11283" width="4.7109375" style="22" customWidth="1"/>
    <col min="11284" max="11284" width="4" style="22" customWidth="1"/>
    <col min="11285" max="11285" width="4.85546875" style="22" customWidth="1"/>
    <col min="11286" max="11286" width="4" style="22" customWidth="1"/>
    <col min="11287" max="11287" width="4.42578125" style="22" customWidth="1"/>
    <col min="11288" max="11288" width="4.140625" style="22" customWidth="1"/>
    <col min="11289" max="11289" width="5.42578125" style="22" customWidth="1"/>
    <col min="11290" max="11290" width="5.5703125" style="22" customWidth="1"/>
    <col min="11291" max="11291" width="5.42578125" style="22" customWidth="1"/>
    <col min="11292" max="11292" width="9.42578125" style="22" customWidth="1"/>
    <col min="11293" max="11520" width="9.140625" style="22"/>
    <col min="11521" max="11521" width="7.140625" style="22" customWidth="1"/>
    <col min="11522" max="11522" width="18.28515625" style="22" customWidth="1"/>
    <col min="11523" max="11523" width="9.140625" style="22"/>
    <col min="11524" max="11524" width="3.85546875" style="22" customWidth="1"/>
    <col min="11525" max="11525" width="4" style="22" customWidth="1"/>
    <col min="11526" max="11526" width="3.85546875" style="22" customWidth="1"/>
    <col min="11527" max="11527" width="4.140625" style="22" customWidth="1"/>
    <col min="11528" max="11528" width="3.7109375" style="22" customWidth="1"/>
    <col min="11529" max="11529" width="4.140625" style="22" customWidth="1"/>
    <col min="11530" max="11530" width="3.5703125" style="22" customWidth="1"/>
    <col min="11531" max="11531" width="4.28515625" style="22" customWidth="1"/>
    <col min="11532" max="11532" width="7.140625" style="22" customWidth="1"/>
    <col min="11533" max="11533" width="6.42578125" style="22" customWidth="1"/>
    <col min="11534" max="11534" width="9.5703125" style="22" customWidth="1"/>
    <col min="11535" max="11535" width="4.85546875" style="22" customWidth="1"/>
    <col min="11536" max="11536" width="7" style="22" customWidth="1"/>
    <col min="11537" max="11537" width="7.140625" style="22" customWidth="1"/>
    <col min="11538" max="11538" width="3.7109375" style="22" customWidth="1"/>
    <col min="11539" max="11539" width="4.7109375" style="22" customWidth="1"/>
    <col min="11540" max="11540" width="4" style="22" customWidth="1"/>
    <col min="11541" max="11541" width="4.85546875" style="22" customWidth="1"/>
    <col min="11542" max="11542" width="4" style="22" customWidth="1"/>
    <col min="11543" max="11543" width="4.42578125" style="22" customWidth="1"/>
    <col min="11544" max="11544" width="4.140625" style="22" customWidth="1"/>
    <col min="11545" max="11545" width="5.42578125" style="22" customWidth="1"/>
    <col min="11546" max="11546" width="5.5703125" style="22" customWidth="1"/>
    <col min="11547" max="11547" width="5.42578125" style="22" customWidth="1"/>
    <col min="11548" max="11548" width="9.42578125" style="22" customWidth="1"/>
    <col min="11549" max="11776" width="9.140625" style="22"/>
    <col min="11777" max="11777" width="7.140625" style="22" customWidth="1"/>
    <col min="11778" max="11778" width="18.28515625" style="22" customWidth="1"/>
    <col min="11779" max="11779" width="9.140625" style="22"/>
    <col min="11780" max="11780" width="3.85546875" style="22" customWidth="1"/>
    <col min="11781" max="11781" width="4" style="22" customWidth="1"/>
    <col min="11782" max="11782" width="3.85546875" style="22" customWidth="1"/>
    <col min="11783" max="11783" width="4.140625" style="22" customWidth="1"/>
    <col min="11784" max="11784" width="3.7109375" style="22" customWidth="1"/>
    <col min="11785" max="11785" width="4.140625" style="22" customWidth="1"/>
    <col min="11786" max="11786" width="3.5703125" style="22" customWidth="1"/>
    <col min="11787" max="11787" width="4.28515625" style="22" customWidth="1"/>
    <col min="11788" max="11788" width="7.140625" style="22" customWidth="1"/>
    <col min="11789" max="11789" width="6.42578125" style="22" customWidth="1"/>
    <col min="11790" max="11790" width="9.5703125" style="22" customWidth="1"/>
    <col min="11791" max="11791" width="4.85546875" style="22" customWidth="1"/>
    <col min="11792" max="11792" width="7" style="22" customWidth="1"/>
    <col min="11793" max="11793" width="7.140625" style="22" customWidth="1"/>
    <col min="11794" max="11794" width="3.7109375" style="22" customWidth="1"/>
    <col min="11795" max="11795" width="4.7109375" style="22" customWidth="1"/>
    <col min="11796" max="11796" width="4" style="22" customWidth="1"/>
    <col min="11797" max="11797" width="4.85546875" style="22" customWidth="1"/>
    <col min="11798" max="11798" width="4" style="22" customWidth="1"/>
    <col min="11799" max="11799" width="4.42578125" style="22" customWidth="1"/>
    <col min="11800" max="11800" width="4.140625" style="22" customWidth="1"/>
    <col min="11801" max="11801" width="5.42578125" style="22" customWidth="1"/>
    <col min="11802" max="11802" width="5.5703125" style="22" customWidth="1"/>
    <col min="11803" max="11803" width="5.42578125" style="22" customWidth="1"/>
    <col min="11804" max="11804" width="9.42578125" style="22" customWidth="1"/>
    <col min="11805" max="12032" width="9.140625" style="22"/>
    <col min="12033" max="12033" width="7.140625" style="22" customWidth="1"/>
    <col min="12034" max="12034" width="18.28515625" style="22" customWidth="1"/>
    <col min="12035" max="12035" width="9.140625" style="22"/>
    <col min="12036" max="12036" width="3.85546875" style="22" customWidth="1"/>
    <col min="12037" max="12037" width="4" style="22" customWidth="1"/>
    <col min="12038" max="12038" width="3.85546875" style="22" customWidth="1"/>
    <col min="12039" max="12039" width="4.140625" style="22" customWidth="1"/>
    <col min="12040" max="12040" width="3.7109375" style="22" customWidth="1"/>
    <col min="12041" max="12041" width="4.140625" style="22" customWidth="1"/>
    <col min="12042" max="12042" width="3.5703125" style="22" customWidth="1"/>
    <col min="12043" max="12043" width="4.28515625" style="22" customWidth="1"/>
    <col min="12044" max="12044" width="7.140625" style="22" customWidth="1"/>
    <col min="12045" max="12045" width="6.42578125" style="22" customWidth="1"/>
    <col min="12046" max="12046" width="9.5703125" style="22" customWidth="1"/>
    <col min="12047" max="12047" width="4.85546875" style="22" customWidth="1"/>
    <col min="12048" max="12048" width="7" style="22" customWidth="1"/>
    <col min="12049" max="12049" width="7.140625" style="22" customWidth="1"/>
    <col min="12050" max="12050" width="3.7109375" style="22" customWidth="1"/>
    <col min="12051" max="12051" width="4.7109375" style="22" customWidth="1"/>
    <col min="12052" max="12052" width="4" style="22" customWidth="1"/>
    <col min="12053" max="12053" width="4.85546875" style="22" customWidth="1"/>
    <col min="12054" max="12054" width="4" style="22" customWidth="1"/>
    <col min="12055" max="12055" width="4.42578125" style="22" customWidth="1"/>
    <col min="12056" max="12056" width="4.140625" style="22" customWidth="1"/>
    <col min="12057" max="12057" width="5.42578125" style="22" customWidth="1"/>
    <col min="12058" max="12058" width="5.5703125" style="22" customWidth="1"/>
    <col min="12059" max="12059" width="5.42578125" style="22" customWidth="1"/>
    <col min="12060" max="12060" width="9.42578125" style="22" customWidth="1"/>
    <col min="12061" max="12288" width="9.140625" style="22"/>
    <col min="12289" max="12289" width="7.140625" style="22" customWidth="1"/>
    <col min="12290" max="12290" width="18.28515625" style="22" customWidth="1"/>
    <col min="12291" max="12291" width="9.140625" style="22"/>
    <col min="12292" max="12292" width="3.85546875" style="22" customWidth="1"/>
    <col min="12293" max="12293" width="4" style="22" customWidth="1"/>
    <col min="12294" max="12294" width="3.85546875" style="22" customWidth="1"/>
    <col min="12295" max="12295" width="4.140625" style="22" customWidth="1"/>
    <col min="12296" max="12296" width="3.7109375" style="22" customWidth="1"/>
    <col min="12297" max="12297" width="4.140625" style="22" customWidth="1"/>
    <col min="12298" max="12298" width="3.5703125" style="22" customWidth="1"/>
    <col min="12299" max="12299" width="4.28515625" style="22" customWidth="1"/>
    <col min="12300" max="12300" width="7.140625" style="22" customWidth="1"/>
    <col min="12301" max="12301" width="6.42578125" style="22" customWidth="1"/>
    <col min="12302" max="12302" width="9.5703125" style="22" customWidth="1"/>
    <col min="12303" max="12303" width="4.85546875" style="22" customWidth="1"/>
    <col min="12304" max="12304" width="7" style="22" customWidth="1"/>
    <col min="12305" max="12305" width="7.140625" style="22" customWidth="1"/>
    <col min="12306" max="12306" width="3.7109375" style="22" customWidth="1"/>
    <col min="12307" max="12307" width="4.7109375" style="22" customWidth="1"/>
    <col min="12308" max="12308" width="4" style="22" customWidth="1"/>
    <col min="12309" max="12309" width="4.85546875" style="22" customWidth="1"/>
    <col min="12310" max="12310" width="4" style="22" customWidth="1"/>
    <col min="12311" max="12311" width="4.42578125" style="22" customWidth="1"/>
    <col min="12312" max="12312" width="4.140625" style="22" customWidth="1"/>
    <col min="12313" max="12313" width="5.42578125" style="22" customWidth="1"/>
    <col min="12314" max="12314" width="5.5703125" style="22" customWidth="1"/>
    <col min="12315" max="12315" width="5.42578125" style="22" customWidth="1"/>
    <col min="12316" max="12316" width="9.42578125" style="22" customWidth="1"/>
    <col min="12317" max="12544" width="9.140625" style="22"/>
    <col min="12545" max="12545" width="7.140625" style="22" customWidth="1"/>
    <col min="12546" max="12546" width="18.28515625" style="22" customWidth="1"/>
    <col min="12547" max="12547" width="9.140625" style="22"/>
    <col min="12548" max="12548" width="3.85546875" style="22" customWidth="1"/>
    <col min="12549" max="12549" width="4" style="22" customWidth="1"/>
    <col min="12550" max="12550" width="3.85546875" style="22" customWidth="1"/>
    <col min="12551" max="12551" width="4.140625" style="22" customWidth="1"/>
    <col min="12552" max="12552" width="3.7109375" style="22" customWidth="1"/>
    <col min="12553" max="12553" width="4.140625" style="22" customWidth="1"/>
    <col min="12554" max="12554" width="3.5703125" style="22" customWidth="1"/>
    <col min="12555" max="12555" width="4.28515625" style="22" customWidth="1"/>
    <col min="12556" max="12556" width="7.140625" style="22" customWidth="1"/>
    <col min="12557" max="12557" width="6.42578125" style="22" customWidth="1"/>
    <col min="12558" max="12558" width="9.5703125" style="22" customWidth="1"/>
    <col min="12559" max="12559" width="4.85546875" style="22" customWidth="1"/>
    <col min="12560" max="12560" width="7" style="22" customWidth="1"/>
    <col min="12561" max="12561" width="7.140625" style="22" customWidth="1"/>
    <col min="12562" max="12562" width="3.7109375" style="22" customWidth="1"/>
    <col min="12563" max="12563" width="4.7109375" style="22" customWidth="1"/>
    <col min="12564" max="12564" width="4" style="22" customWidth="1"/>
    <col min="12565" max="12565" width="4.85546875" style="22" customWidth="1"/>
    <col min="12566" max="12566" width="4" style="22" customWidth="1"/>
    <col min="12567" max="12567" width="4.42578125" style="22" customWidth="1"/>
    <col min="12568" max="12568" width="4.140625" style="22" customWidth="1"/>
    <col min="12569" max="12569" width="5.42578125" style="22" customWidth="1"/>
    <col min="12570" max="12570" width="5.5703125" style="22" customWidth="1"/>
    <col min="12571" max="12571" width="5.42578125" style="22" customWidth="1"/>
    <col min="12572" max="12572" width="9.42578125" style="22" customWidth="1"/>
    <col min="12573" max="12800" width="9.140625" style="22"/>
    <col min="12801" max="12801" width="7.140625" style="22" customWidth="1"/>
    <col min="12802" max="12802" width="18.28515625" style="22" customWidth="1"/>
    <col min="12803" max="12803" width="9.140625" style="22"/>
    <col min="12804" max="12804" width="3.85546875" style="22" customWidth="1"/>
    <col min="12805" max="12805" width="4" style="22" customWidth="1"/>
    <col min="12806" max="12806" width="3.85546875" style="22" customWidth="1"/>
    <col min="12807" max="12807" width="4.140625" style="22" customWidth="1"/>
    <col min="12808" max="12808" width="3.7109375" style="22" customWidth="1"/>
    <col min="12809" max="12809" width="4.140625" style="22" customWidth="1"/>
    <col min="12810" max="12810" width="3.5703125" style="22" customWidth="1"/>
    <col min="12811" max="12811" width="4.28515625" style="22" customWidth="1"/>
    <col min="12812" max="12812" width="7.140625" style="22" customWidth="1"/>
    <col min="12813" max="12813" width="6.42578125" style="22" customWidth="1"/>
    <col min="12814" max="12814" width="9.5703125" style="22" customWidth="1"/>
    <col min="12815" max="12815" width="4.85546875" style="22" customWidth="1"/>
    <col min="12816" max="12816" width="7" style="22" customWidth="1"/>
    <col min="12817" max="12817" width="7.140625" style="22" customWidth="1"/>
    <col min="12818" max="12818" width="3.7109375" style="22" customWidth="1"/>
    <col min="12819" max="12819" width="4.7109375" style="22" customWidth="1"/>
    <col min="12820" max="12820" width="4" style="22" customWidth="1"/>
    <col min="12821" max="12821" width="4.85546875" style="22" customWidth="1"/>
    <col min="12822" max="12822" width="4" style="22" customWidth="1"/>
    <col min="12823" max="12823" width="4.42578125" style="22" customWidth="1"/>
    <col min="12824" max="12824" width="4.140625" style="22" customWidth="1"/>
    <col min="12825" max="12825" width="5.42578125" style="22" customWidth="1"/>
    <col min="12826" max="12826" width="5.5703125" style="22" customWidth="1"/>
    <col min="12827" max="12827" width="5.42578125" style="22" customWidth="1"/>
    <col min="12828" max="12828" width="9.42578125" style="22" customWidth="1"/>
    <col min="12829" max="13056" width="9.140625" style="22"/>
    <col min="13057" max="13057" width="7.140625" style="22" customWidth="1"/>
    <col min="13058" max="13058" width="18.28515625" style="22" customWidth="1"/>
    <col min="13059" max="13059" width="9.140625" style="22"/>
    <col min="13060" max="13060" width="3.85546875" style="22" customWidth="1"/>
    <col min="13061" max="13061" width="4" style="22" customWidth="1"/>
    <col min="13062" max="13062" width="3.85546875" style="22" customWidth="1"/>
    <col min="13063" max="13063" width="4.140625" style="22" customWidth="1"/>
    <col min="13064" max="13064" width="3.7109375" style="22" customWidth="1"/>
    <col min="13065" max="13065" width="4.140625" style="22" customWidth="1"/>
    <col min="13066" max="13066" width="3.5703125" style="22" customWidth="1"/>
    <col min="13067" max="13067" width="4.28515625" style="22" customWidth="1"/>
    <col min="13068" max="13068" width="7.140625" style="22" customWidth="1"/>
    <col min="13069" max="13069" width="6.42578125" style="22" customWidth="1"/>
    <col min="13070" max="13070" width="9.5703125" style="22" customWidth="1"/>
    <col min="13071" max="13071" width="4.85546875" style="22" customWidth="1"/>
    <col min="13072" max="13072" width="7" style="22" customWidth="1"/>
    <col min="13073" max="13073" width="7.140625" style="22" customWidth="1"/>
    <col min="13074" max="13074" width="3.7109375" style="22" customWidth="1"/>
    <col min="13075" max="13075" width="4.7109375" style="22" customWidth="1"/>
    <col min="13076" max="13076" width="4" style="22" customWidth="1"/>
    <col min="13077" max="13077" width="4.85546875" style="22" customWidth="1"/>
    <col min="13078" max="13078" width="4" style="22" customWidth="1"/>
    <col min="13079" max="13079" width="4.42578125" style="22" customWidth="1"/>
    <col min="13080" max="13080" width="4.140625" style="22" customWidth="1"/>
    <col min="13081" max="13081" width="5.42578125" style="22" customWidth="1"/>
    <col min="13082" max="13082" width="5.5703125" style="22" customWidth="1"/>
    <col min="13083" max="13083" width="5.42578125" style="22" customWidth="1"/>
    <col min="13084" max="13084" width="9.42578125" style="22" customWidth="1"/>
    <col min="13085" max="13312" width="9.140625" style="22"/>
    <col min="13313" max="13313" width="7.140625" style="22" customWidth="1"/>
    <col min="13314" max="13314" width="18.28515625" style="22" customWidth="1"/>
    <col min="13315" max="13315" width="9.140625" style="22"/>
    <col min="13316" max="13316" width="3.85546875" style="22" customWidth="1"/>
    <col min="13317" max="13317" width="4" style="22" customWidth="1"/>
    <col min="13318" max="13318" width="3.85546875" style="22" customWidth="1"/>
    <col min="13319" max="13319" width="4.140625" style="22" customWidth="1"/>
    <col min="13320" max="13320" width="3.7109375" style="22" customWidth="1"/>
    <col min="13321" max="13321" width="4.140625" style="22" customWidth="1"/>
    <col min="13322" max="13322" width="3.5703125" style="22" customWidth="1"/>
    <col min="13323" max="13323" width="4.28515625" style="22" customWidth="1"/>
    <col min="13324" max="13324" width="7.140625" style="22" customWidth="1"/>
    <col min="13325" max="13325" width="6.42578125" style="22" customWidth="1"/>
    <col min="13326" max="13326" width="9.5703125" style="22" customWidth="1"/>
    <col min="13327" max="13327" width="4.85546875" style="22" customWidth="1"/>
    <col min="13328" max="13328" width="7" style="22" customWidth="1"/>
    <col min="13329" max="13329" width="7.140625" style="22" customWidth="1"/>
    <col min="13330" max="13330" width="3.7109375" style="22" customWidth="1"/>
    <col min="13331" max="13331" width="4.7109375" style="22" customWidth="1"/>
    <col min="13332" max="13332" width="4" style="22" customWidth="1"/>
    <col min="13333" max="13333" width="4.85546875" style="22" customWidth="1"/>
    <col min="13334" max="13334" width="4" style="22" customWidth="1"/>
    <col min="13335" max="13335" width="4.42578125" style="22" customWidth="1"/>
    <col min="13336" max="13336" width="4.140625" style="22" customWidth="1"/>
    <col min="13337" max="13337" width="5.42578125" style="22" customWidth="1"/>
    <col min="13338" max="13338" width="5.5703125" style="22" customWidth="1"/>
    <col min="13339" max="13339" width="5.42578125" style="22" customWidth="1"/>
    <col min="13340" max="13340" width="9.42578125" style="22" customWidth="1"/>
    <col min="13341" max="13568" width="9.140625" style="22"/>
    <col min="13569" max="13569" width="7.140625" style="22" customWidth="1"/>
    <col min="13570" max="13570" width="18.28515625" style="22" customWidth="1"/>
    <col min="13571" max="13571" width="9.140625" style="22"/>
    <col min="13572" max="13572" width="3.85546875" style="22" customWidth="1"/>
    <col min="13573" max="13573" width="4" style="22" customWidth="1"/>
    <col min="13574" max="13574" width="3.85546875" style="22" customWidth="1"/>
    <col min="13575" max="13575" width="4.140625" style="22" customWidth="1"/>
    <col min="13576" max="13576" width="3.7109375" style="22" customWidth="1"/>
    <col min="13577" max="13577" width="4.140625" style="22" customWidth="1"/>
    <col min="13578" max="13578" width="3.5703125" style="22" customWidth="1"/>
    <col min="13579" max="13579" width="4.28515625" style="22" customWidth="1"/>
    <col min="13580" max="13580" width="7.140625" style="22" customWidth="1"/>
    <col min="13581" max="13581" width="6.42578125" style="22" customWidth="1"/>
    <col min="13582" max="13582" width="9.5703125" style="22" customWidth="1"/>
    <col min="13583" max="13583" width="4.85546875" style="22" customWidth="1"/>
    <col min="13584" max="13584" width="7" style="22" customWidth="1"/>
    <col min="13585" max="13585" width="7.140625" style="22" customWidth="1"/>
    <col min="13586" max="13586" width="3.7109375" style="22" customWidth="1"/>
    <col min="13587" max="13587" width="4.7109375" style="22" customWidth="1"/>
    <col min="13588" max="13588" width="4" style="22" customWidth="1"/>
    <col min="13589" max="13589" width="4.85546875" style="22" customWidth="1"/>
    <col min="13590" max="13590" width="4" style="22" customWidth="1"/>
    <col min="13591" max="13591" width="4.42578125" style="22" customWidth="1"/>
    <col min="13592" max="13592" width="4.140625" style="22" customWidth="1"/>
    <col min="13593" max="13593" width="5.42578125" style="22" customWidth="1"/>
    <col min="13594" max="13594" width="5.5703125" style="22" customWidth="1"/>
    <col min="13595" max="13595" width="5.42578125" style="22" customWidth="1"/>
    <col min="13596" max="13596" width="9.42578125" style="22" customWidth="1"/>
    <col min="13597" max="13824" width="9.140625" style="22"/>
    <col min="13825" max="13825" width="7.140625" style="22" customWidth="1"/>
    <col min="13826" max="13826" width="18.28515625" style="22" customWidth="1"/>
    <col min="13827" max="13827" width="9.140625" style="22"/>
    <col min="13828" max="13828" width="3.85546875" style="22" customWidth="1"/>
    <col min="13829" max="13829" width="4" style="22" customWidth="1"/>
    <col min="13830" max="13830" width="3.85546875" style="22" customWidth="1"/>
    <col min="13831" max="13831" width="4.140625" style="22" customWidth="1"/>
    <col min="13832" max="13832" width="3.7109375" style="22" customWidth="1"/>
    <col min="13833" max="13833" width="4.140625" style="22" customWidth="1"/>
    <col min="13834" max="13834" width="3.5703125" style="22" customWidth="1"/>
    <col min="13835" max="13835" width="4.28515625" style="22" customWidth="1"/>
    <col min="13836" max="13836" width="7.140625" style="22" customWidth="1"/>
    <col min="13837" max="13837" width="6.42578125" style="22" customWidth="1"/>
    <col min="13838" max="13838" width="9.5703125" style="22" customWidth="1"/>
    <col min="13839" max="13839" width="4.85546875" style="22" customWidth="1"/>
    <col min="13840" max="13840" width="7" style="22" customWidth="1"/>
    <col min="13841" max="13841" width="7.140625" style="22" customWidth="1"/>
    <col min="13842" max="13842" width="3.7109375" style="22" customWidth="1"/>
    <col min="13843" max="13843" width="4.7109375" style="22" customWidth="1"/>
    <col min="13844" max="13844" width="4" style="22" customWidth="1"/>
    <col min="13845" max="13845" width="4.85546875" style="22" customWidth="1"/>
    <col min="13846" max="13846" width="4" style="22" customWidth="1"/>
    <col min="13847" max="13847" width="4.42578125" style="22" customWidth="1"/>
    <col min="13848" max="13848" width="4.140625" style="22" customWidth="1"/>
    <col min="13849" max="13849" width="5.42578125" style="22" customWidth="1"/>
    <col min="13850" max="13850" width="5.5703125" style="22" customWidth="1"/>
    <col min="13851" max="13851" width="5.42578125" style="22" customWidth="1"/>
    <col min="13852" max="13852" width="9.42578125" style="22" customWidth="1"/>
    <col min="13853" max="14080" width="9.140625" style="22"/>
    <col min="14081" max="14081" width="7.140625" style="22" customWidth="1"/>
    <col min="14082" max="14082" width="18.28515625" style="22" customWidth="1"/>
    <col min="14083" max="14083" width="9.140625" style="22"/>
    <col min="14084" max="14084" width="3.85546875" style="22" customWidth="1"/>
    <col min="14085" max="14085" width="4" style="22" customWidth="1"/>
    <col min="14086" max="14086" width="3.85546875" style="22" customWidth="1"/>
    <col min="14087" max="14087" width="4.140625" style="22" customWidth="1"/>
    <col min="14088" max="14088" width="3.7109375" style="22" customWidth="1"/>
    <col min="14089" max="14089" width="4.140625" style="22" customWidth="1"/>
    <col min="14090" max="14090" width="3.5703125" style="22" customWidth="1"/>
    <col min="14091" max="14091" width="4.28515625" style="22" customWidth="1"/>
    <col min="14092" max="14092" width="7.140625" style="22" customWidth="1"/>
    <col min="14093" max="14093" width="6.42578125" style="22" customWidth="1"/>
    <col min="14094" max="14094" width="9.5703125" style="22" customWidth="1"/>
    <col min="14095" max="14095" width="4.85546875" style="22" customWidth="1"/>
    <col min="14096" max="14096" width="7" style="22" customWidth="1"/>
    <col min="14097" max="14097" width="7.140625" style="22" customWidth="1"/>
    <col min="14098" max="14098" width="3.7109375" style="22" customWidth="1"/>
    <col min="14099" max="14099" width="4.7109375" style="22" customWidth="1"/>
    <col min="14100" max="14100" width="4" style="22" customWidth="1"/>
    <col min="14101" max="14101" width="4.85546875" style="22" customWidth="1"/>
    <col min="14102" max="14102" width="4" style="22" customWidth="1"/>
    <col min="14103" max="14103" width="4.42578125" style="22" customWidth="1"/>
    <col min="14104" max="14104" width="4.140625" style="22" customWidth="1"/>
    <col min="14105" max="14105" width="5.42578125" style="22" customWidth="1"/>
    <col min="14106" max="14106" width="5.5703125" style="22" customWidth="1"/>
    <col min="14107" max="14107" width="5.42578125" style="22" customWidth="1"/>
    <col min="14108" max="14108" width="9.42578125" style="22" customWidth="1"/>
    <col min="14109" max="14336" width="9.140625" style="22"/>
    <col min="14337" max="14337" width="7.140625" style="22" customWidth="1"/>
    <col min="14338" max="14338" width="18.28515625" style="22" customWidth="1"/>
    <col min="14339" max="14339" width="9.140625" style="22"/>
    <col min="14340" max="14340" width="3.85546875" style="22" customWidth="1"/>
    <col min="14341" max="14341" width="4" style="22" customWidth="1"/>
    <col min="14342" max="14342" width="3.85546875" style="22" customWidth="1"/>
    <col min="14343" max="14343" width="4.140625" style="22" customWidth="1"/>
    <col min="14344" max="14344" width="3.7109375" style="22" customWidth="1"/>
    <col min="14345" max="14345" width="4.140625" style="22" customWidth="1"/>
    <col min="14346" max="14346" width="3.5703125" style="22" customWidth="1"/>
    <col min="14347" max="14347" width="4.28515625" style="22" customWidth="1"/>
    <col min="14348" max="14348" width="7.140625" style="22" customWidth="1"/>
    <col min="14349" max="14349" width="6.42578125" style="22" customWidth="1"/>
    <col min="14350" max="14350" width="9.5703125" style="22" customWidth="1"/>
    <col min="14351" max="14351" width="4.85546875" style="22" customWidth="1"/>
    <col min="14352" max="14352" width="7" style="22" customWidth="1"/>
    <col min="14353" max="14353" width="7.140625" style="22" customWidth="1"/>
    <col min="14354" max="14354" width="3.7109375" style="22" customWidth="1"/>
    <col min="14355" max="14355" width="4.7109375" style="22" customWidth="1"/>
    <col min="14356" max="14356" width="4" style="22" customWidth="1"/>
    <col min="14357" max="14357" width="4.85546875" style="22" customWidth="1"/>
    <col min="14358" max="14358" width="4" style="22" customWidth="1"/>
    <col min="14359" max="14359" width="4.42578125" style="22" customWidth="1"/>
    <col min="14360" max="14360" width="4.140625" style="22" customWidth="1"/>
    <col min="14361" max="14361" width="5.42578125" style="22" customWidth="1"/>
    <col min="14362" max="14362" width="5.5703125" style="22" customWidth="1"/>
    <col min="14363" max="14363" width="5.42578125" style="22" customWidth="1"/>
    <col min="14364" max="14364" width="9.42578125" style="22" customWidth="1"/>
    <col min="14365" max="14592" width="9.140625" style="22"/>
    <col min="14593" max="14593" width="7.140625" style="22" customWidth="1"/>
    <col min="14594" max="14594" width="18.28515625" style="22" customWidth="1"/>
    <col min="14595" max="14595" width="9.140625" style="22"/>
    <col min="14596" max="14596" width="3.85546875" style="22" customWidth="1"/>
    <col min="14597" max="14597" width="4" style="22" customWidth="1"/>
    <col min="14598" max="14598" width="3.85546875" style="22" customWidth="1"/>
    <col min="14599" max="14599" width="4.140625" style="22" customWidth="1"/>
    <col min="14600" max="14600" width="3.7109375" style="22" customWidth="1"/>
    <col min="14601" max="14601" width="4.140625" style="22" customWidth="1"/>
    <col min="14602" max="14602" width="3.5703125" style="22" customWidth="1"/>
    <col min="14603" max="14603" width="4.28515625" style="22" customWidth="1"/>
    <col min="14604" max="14604" width="7.140625" style="22" customWidth="1"/>
    <col min="14605" max="14605" width="6.42578125" style="22" customWidth="1"/>
    <col min="14606" max="14606" width="9.5703125" style="22" customWidth="1"/>
    <col min="14607" max="14607" width="4.85546875" style="22" customWidth="1"/>
    <col min="14608" max="14608" width="7" style="22" customWidth="1"/>
    <col min="14609" max="14609" width="7.140625" style="22" customWidth="1"/>
    <col min="14610" max="14610" width="3.7109375" style="22" customWidth="1"/>
    <col min="14611" max="14611" width="4.7109375" style="22" customWidth="1"/>
    <col min="14612" max="14612" width="4" style="22" customWidth="1"/>
    <col min="14613" max="14613" width="4.85546875" style="22" customWidth="1"/>
    <col min="14614" max="14614" width="4" style="22" customWidth="1"/>
    <col min="14615" max="14615" width="4.42578125" style="22" customWidth="1"/>
    <col min="14616" max="14616" width="4.140625" style="22" customWidth="1"/>
    <col min="14617" max="14617" width="5.42578125" style="22" customWidth="1"/>
    <col min="14618" max="14618" width="5.5703125" style="22" customWidth="1"/>
    <col min="14619" max="14619" width="5.42578125" style="22" customWidth="1"/>
    <col min="14620" max="14620" width="9.42578125" style="22" customWidth="1"/>
    <col min="14621" max="14848" width="9.140625" style="22"/>
    <col min="14849" max="14849" width="7.140625" style="22" customWidth="1"/>
    <col min="14850" max="14850" width="18.28515625" style="22" customWidth="1"/>
    <col min="14851" max="14851" width="9.140625" style="22"/>
    <col min="14852" max="14852" width="3.85546875" style="22" customWidth="1"/>
    <col min="14853" max="14853" width="4" style="22" customWidth="1"/>
    <col min="14854" max="14854" width="3.85546875" style="22" customWidth="1"/>
    <col min="14855" max="14855" width="4.140625" style="22" customWidth="1"/>
    <col min="14856" max="14856" width="3.7109375" style="22" customWidth="1"/>
    <col min="14857" max="14857" width="4.140625" style="22" customWidth="1"/>
    <col min="14858" max="14858" width="3.5703125" style="22" customWidth="1"/>
    <col min="14859" max="14859" width="4.28515625" style="22" customWidth="1"/>
    <col min="14860" max="14860" width="7.140625" style="22" customWidth="1"/>
    <col min="14861" max="14861" width="6.42578125" style="22" customWidth="1"/>
    <col min="14862" max="14862" width="9.5703125" style="22" customWidth="1"/>
    <col min="14863" max="14863" width="4.85546875" style="22" customWidth="1"/>
    <col min="14864" max="14864" width="7" style="22" customWidth="1"/>
    <col min="14865" max="14865" width="7.140625" style="22" customWidth="1"/>
    <col min="14866" max="14866" width="3.7109375" style="22" customWidth="1"/>
    <col min="14867" max="14867" width="4.7109375" style="22" customWidth="1"/>
    <col min="14868" max="14868" width="4" style="22" customWidth="1"/>
    <col min="14869" max="14869" width="4.85546875" style="22" customWidth="1"/>
    <col min="14870" max="14870" width="4" style="22" customWidth="1"/>
    <col min="14871" max="14871" width="4.42578125" style="22" customWidth="1"/>
    <col min="14872" max="14872" width="4.140625" style="22" customWidth="1"/>
    <col min="14873" max="14873" width="5.42578125" style="22" customWidth="1"/>
    <col min="14874" max="14874" width="5.5703125" style="22" customWidth="1"/>
    <col min="14875" max="14875" width="5.42578125" style="22" customWidth="1"/>
    <col min="14876" max="14876" width="9.42578125" style="22" customWidth="1"/>
    <col min="14877" max="15104" width="9.140625" style="22"/>
    <col min="15105" max="15105" width="7.140625" style="22" customWidth="1"/>
    <col min="15106" max="15106" width="18.28515625" style="22" customWidth="1"/>
    <col min="15107" max="15107" width="9.140625" style="22"/>
    <col min="15108" max="15108" width="3.85546875" style="22" customWidth="1"/>
    <col min="15109" max="15109" width="4" style="22" customWidth="1"/>
    <col min="15110" max="15110" width="3.85546875" style="22" customWidth="1"/>
    <col min="15111" max="15111" width="4.140625" style="22" customWidth="1"/>
    <col min="15112" max="15112" width="3.7109375" style="22" customWidth="1"/>
    <col min="15113" max="15113" width="4.140625" style="22" customWidth="1"/>
    <col min="15114" max="15114" width="3.5703125" style="22" customWidth="1"/>
    <col min="15115" max="15115" width="4.28515625" style="22" customWidth="1"/>
    <col min="15116" max="15116" width="7.140625" style="22" customWidth="1"/>
    <col min="15117" max="15117" width="6.42578125" style="22" customWidth="1"/>
    <col min="15118" max="15118" width="9.5703125" style="22" customWidth="1"/>
    <col min="15119" max="15119" width="4.85546875" style="22" customWidth="1"/>
    <col min="15120" max="15120" width="7" style="22" customWidth="1"/>
    <col min="15121" max="15121" width="7.140625" style="22" customWidth="1"/>
    <col min="15122" max="15122" width="3.7109375" style="22" customWidth="1"/>
    <col min="15123" max="15123" width="4.7109375" style="22" customWidth="1"/>
    <col min="15124" max="15124" width="4" style="22" customWidth="1"/>
    <col min="15125" max="15125" width="4.85546875" style="22" customWidth="1"/>
    <col min="15126" max="15126" width="4" style="22" customWidth="1"/>
    <col min="15127" max="15127" width="4.42578125" style="22" customWidth="1"/>
    <col min="15128" max="15128" width="4.140625" style="22" customWidth="1"/>
    <col min="15129" max="15129" width="5.42578125" style="22" customWidth="1"/>
    <col min="15130" max="15130" width="5.5703125" style="22" customWidth="1"/>
    <col min="15131" max="15131" width="5.42578125" style="22" customWidth="1"/>
    <col min="15132" max="15132" width="9.42578125" style="22" customWidth="1"/>
    <col min="15133" max="15360" width="9.140625" style="22"/>
    <col min="15361" max="15361" width="7.140625" style="22" customWidth="1"/>
    <col min="15362" max="15362" width="18.28515625" style="22" customWidth="1"/>
    <col min="15363" max="15363" width="9.140625" style="22"/>
    <col min="15364" max="15364" width="3.85546875" style="22" customWidth="1"/>
    <col min="15365" max="15365" width="4" style="22" customWidth="1"/>
    <col min="15366" max="15366" width="3.85546875" style="22" customWidth="1"/>
    <col min="15367" max="15367" width="4.140625" style="22" customWidth="1"/>
    <col min="15368" max="15368" width="3.7109375" style="22" customWidth="1"/>
    <col min="15369" max="15369" width="4.140625" style="22" customWidth="1"/>
    <col min="15370" max="15370" width="3.5703125" style="22" customWidth="1"/>
    <col min="15371" max="15371" width="4.28515625" style="22" customWidth="1"/>
    <col min="15372" max="15372" width="7.140625" style="22" customWidth="1"/>
    <col min="15373" max="15373" width="6.42578125" style="22" customWidth="1"/>
    <col min="15374" max="15374" width="9.5703125" style="22" customWidth="1"/>
    <col min="15375" max="15375" width="4.85546875" style="22" customWidth="1"/>
    <col min="15376" max="15376" width="7" style="22" customWidth="1"/>
    <col min="15377" max="15377" width="7.140625" style="22" customWidth="1"/>
    <col min="15378" max="15378" width="3.7109375" style="22" customWidth="1"/>
    <col min="15379" max="15379" width="4.7109375" style="22" customWidth="1"/>
    <col min="15380" max="15380" width="4" style="22" customWidth="1"/>
    <col min="15381" max="15381" width="4.85546875" style="22" customWidth="1"/>
    <col min="15382" max="15382" width="4" style="22" customWidth="1"/>
    <col min="15383" max="15383" width="4.42578125" style="22" customWidth="1"/>
    <col min="15384" max="15384" width="4.140625" style="22" customWidth="1"/>
    <col min="15385" max="15385" width="5.42578125" style="22" customWidth="1"/>
    <col min="15386" max="15386" width="5.5703125" style="22" customWidth="1"/>
    <col min="15387" max="15387" width="5.42578125" style="22" customWidth="1"/>
    <col min="15388" max="15388" width="9.42578125" style="22" customWidth="1"/>
    <col min="15389" max="15616" width="9.140625" style="22"/>
    <col min="15617" max="15617" width="7.140625" style="22" customWidth="1"/>
    <col min="15618" max="15618" width="18.28515625" style="22" customWidth="1"/>
    <col min="15619" max="15619" width="9.140625" style="22"/>
    <col min="15620" max="15620" width="3.85546875" style="22" customWidth="1"/>
    <col min="15621" max="15621" width="4" style="22" customWidth="1"/>
    <col min="15622" max="15622" width="3.85546875" style="22" customWidth="1"/>
    <col min="15623" max="15623" width="4.140625" style="22" customWidth="1"/>
    <col min="15624" max="15624" width="3.7109375" style="22" customWidth="1"/>
    <col min="15625" max="15625" width="4.140625" style="22" customWidth="1"/>
    <col min="15626" max="15626" width="3.5703125" style="22" customWidth="1"/>
    <col min="15627" max="15627" width="4.28515625" style="22" customWidth="1"/>
    <col min="15628" max="15628" width="7.140625" style="22" customWidth="1"/>
    <col min="15629" max="15629" width="6.42578125" style="22" customWidth="1"/>
    <col min="15630" max="15630" width="9.5703125" style="22" customWidth="1"/>
    <col min="15631" max="15631" width="4.85546875" style="22" customWidth="1"/>
    <col min="15632" max="15632" width="7" style="22" customWidth="1"/>
    <col min="15633" max="15633" width="7.140625" style="22" customWidth="1"/>
    <col min="15634" max="15634" width="3.7109375" style="22" customWidth="1"/>
    <col min="15635" max="15635" width="4.7109375" style="22" customWidth="1"/>
    <col min="15636" max="15636" width="4" style="22" customWidth="1"/>
    <col min="15637" max="15637" width="4.85546875" style="22" customWidth="1"/>
    <col min="15638" max="15638" width="4" style="22" customWidth="1"/>
    <col min="15639" max="15639" width="4.42578125" style="22" customWidth="1"/>
    <col min="15640" max="15640" width="4.140625" style="22" customWidth="1"/>
    <col min="15641" max="15641" width="5.42578125" style="22" customWidth="1"/>
    <col min="15642" max="15642" width="5.5703125" style="22" customWidth="1"/>
    <col min="15643" max="15643" width="5.42578125" style="22" customWidth="1"/>
    <col min="15644" max="15644" width="9.42578125" style="22" customWidth="1"/>
    <col min="15645" max="15872" width="9.140625" style="22"/>
    <col min="15873" max="15873" width="7.140625" style="22" customWidth="1"/>
    <col min="15874" max="15874" width="18.28515625" style="22" customWidth="1"/>
    <col min="15875" max="15875" width="9.140625" style="22"/>
    <col min="15876" max="15876" width="3.85546875" style="22" customWidth="1"/>
    <col min="15877" max="15877" width="4" style="22" customWidth="1"/>
    <col min="15878" max="15878" width="3.85546875" style="22" customWidth="1"/>
    <col min="15879" max="15879" width="4.140625" style="22" customWidth="1"/>
    <col min="15880" max="15880" width="3.7109375" style="22" customWidth="1"/>
    <col min="15881" max="15881" width="4.140625" style="22" customWidth="1"/>
    <col min="15882" max="15882" width="3.5703125" style="22" customWidth="1"/>
    <col min="15883" max="15883" width="4.28515625" style="22" customWidth="1"/>
    <col min="15884" max="15884" width="7.140625" style="22" customWidth="1"/>
    <col min="15885" max="15885" width="6.42578125" style="22" customWidth="1"/>
    <col min="15886" max="15886" width="9.5703125" style="22" customWidth="1"/>
    <col min="15887" max="15887" width="4.85546875" style="22" customWidth="1"/>
    <col min="15888" max="15888" width="7" style="22" customWidth="1"/>
    <col min="15889" max="15889" width="7.140625" style="22" customWidth="1"/>
    <col min="15890" max="15890" width="3.7109375" style="22" customWidth="1"/>
    <col min="15891" max="15891" width="4.7109375" style="22" customWidth="1"/>
    <col min="15892" max="15892" width="4" style="22" customWidth="1"/>
    <col min="15893" max="15893" width="4.85546875" style="22" customWidth="1"/>
    <col min="15894" max="15894" width="4" style="22" customWidth="1"/>
    <col min="15895" max="15895" width="4.42578125" style="22" customWidth="1"/>
    <col min="15896" max="15896" width="4.140625" style="22" customWidth="1"/>
    <col min="15897" max="15897" width="5.42578125" style="22" customWidth="1"/>
    <col min="15898" max="15898" width="5.5703125" style="22" customWidth="1"/>
    <col min="15899" max="15899" width="5.42578125" style="22" customWidth="1"/>
    <col min="15900" max="15900" width="9.42578125" style="22" customWidth="1"/>
    <col min="15901" max="16128" width="9.140625" style="22"/>
    <col min="16129" max="16129" width="7.140625" style="22" customWidth="1"/>
    <col min="16130" max="16130" width="18.28515625" style="22" customWidth="1"/>
    <col min="16131" max="16131" width="9.140625" style="22"/>
    <col min="16132" max="16132" width="3.85546875" style="22" customWidth="1"/>
    <col min="16133" max="16133" width="4" style="22" customWidth="1"/>
    <col min="16134" max="16134" width="3.85546875" style="22" customWidth="1"/>
    <col min="16135" max="16135" width="4.140625" style="22" customWidth="1"/>
    <col min="16136" max="16136" width="3.7109375" style="22" customWidth="1"/>
    <col min="16137" max="16137" width="4.140625" style="22" customWidth="1"/>
    <col min="16138" max="16138" width="3.5703125" style="22" customWidth="1"/>
    <col min="16139" max="16139" width="4.28515625" style="22" customWidth="1"/>
    <col min="16140" max="16140" width="7.140625" style="22" customWidth="1"/>
    <col min="16141" max="16141" width="6.42578125" style="22" customWidth="1"/>
    <col min="16142" max="16142" width="9.5703125" style="22" customWidth="1"/>
    <col min="16143" max="16143" width="4.85546875" style="22" customWidth="1"/>
    <col min="16144" max="16144" width="7" style="22" customWidth="1"/>
    <col min="16145" max="16145" width="7.140625" style="22" customWidth="1"/>
    <col min="16146" max="16146" width="3.7109375" style="22" customWidth="1"/>
    <col min="16147" max="16147" width="4.7109375" style="22" customWidth="1"/>
    <col min="16148" max="16148" width="4" style="22" customWidth="1"/>
    <col min="16149" max="16149" width="4.85546875" style="22" customWidth="1"/>
    <col min="16150" max="16150" width="4" style="22" customWidth="1"/>
    <col min="16151" max="16151" width="4.42578125" style="22" customWidth="1"/>
    <col min="16152" max="16152" width="4.140625" style="22" customWidth="1"/>
    <col min="16153" max="16153" width="5.42578125" style="22" customWidth="1"/>
    <col min="16154" max="16154" width="5.5703125" style="22" customWidth="1"/>
    <col min="16155" max="16155" width="5.42578125" style="22" customWidth="1"/>
    <col min="16156" max="16156" width="9.42578125" style="22" customWidth="1"/>
    <col min="16157" max="16384" width="9.140625" style="22"/>
  </cols>
  <sheetData>
    <row r="4" spans="1:17" ht="15" customHeight="1">
      <c r="A4" s="163" t="s">
        <v>265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7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7" ht="16.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7" ht="64.5" customHeight="1">
      <c r="A7" s="154" t="s">
        <v>156</v>
      </c>
      <c r="B7" s="144" t="s">
        <v>157</v>
      </c>
      <c r="C7" s="156" t="s">
        <v>158</v>
      </c>
      <c r="D7" s="156" t="s">
        <v>159</v>
      </c>
      <c r="E7" s="156"/>
      <c r="F7" s="156"/>
      <c r="G7" s="156"/>
      <c r="H7" s="156"/>
      <c r="I7" s="156"/>
      <c r="J7" s="156"/>
      <c r="K7" s="156"/>
      <c r="L7" s="157" t="s">
        <v>160</v>
      </c>
      <c r="M7" s="157" t="s">
        <v>161</v>
      </c>
      <c r="N7" s="158" t="s">
        <v>162</v>
      </c>
    </row>
    <row r="8" spans="1:17">
      <c r="A8" s="155"/>
      <c r="B8" s="144"/>
      <c r="C8" s="156"/>
      <c r="D8" s="23" t="s">
        <v>163</v>
      </c>
      <c r="E8" s="23" t="s">
        <v>34</v>
      </c>
      <c r="F8" s="23" t="s">
        <v>164</v>
      </c>
      <c r="G8" s="23" t="s">
        <v>34</v>
      </c>
      <c r="H8" s="23" t="s">
        <v>165</v>
      </c>
      <c r="I8" s="23" t="s">
        <v>34</v>
      </c>
      <c r="J8" s="23" t="s">
        <v>166</v>
      </c>
      <c r="K8" s="23" t="s">
        <v>34</v>
      </c>
      <c r="L8" s="157"/>
      <c r="M8" s="157"/>
      <c r="N8" s="158"/>
    </row>
    <row r="9" spans="1:17">
      <c r="A9" s="2">
        <v>3</v>
      </c>
      <c r="B9" s="2" t="s">
        <v>167</v>
      </c>
      <c r="C9" s="2">
        <f>'3 клас'!A19</f>
        <v>15</v>
      </c>
      <c r="D9" s="2">
        <f>'3 клас'!J21</f>
        <v>0</v>
      </c>
      <c r="E9" s="24">
        <f t="shared" ref="E9:E14" si="0">D9/C9*100</f>
        <v>0</v>
      </c>
      <c r="F9" s="2">
        <f>'3 клас'!J23</f>
        <v>0</v>
      </c>
      <c r="G9" s="24">
        <f t="shared" ref="G9:G14" si="1">F9/C9*100</f>
        <v>0</v>
      </c>
      <c r="H9" s="2">
        <f>'3 клас'!J25</f>
        <v>4</v>
      </c>
      <c r="I9" s="24">
        <f t="shared" ref="I9:I14" si="2">H9/C9*100</f>
        <v>26.666666666666668</v>
      </c>
      <c r="J9" s="2">
        <f>'3 клас'!J27</f>
        <v>11</v>
      </c>
      <c r="K9" s="24">
        <f t="shared" ref="K9:K14" si="3">J9/C9*100</f>
        <v>73.333333333333329</v>
      </c>
      <c r="L9" s="24">
        <f t="shared" ref="L9:L14" si="4">I9+K9</f>
        <v>100</v>
      </c>
      <c r="M9" s="24">
        <f t="shared" ref="M9:M14" si="5">G9+I9+K9</f>
        <v>100</v>
      </c>
      <c r="N9" s="2"/>
      <c r="Q9" s="25">
        <f t="shared" ref="Q9:Q14" si="6">D9+F9+H9+J9</f>
        <v>15</v>
      </c>
    </row>
    <row r="10" spans="1:17">
      <c r="A10" s="2">
        <v>4</v>
      </c>
      <c r="B10" s="2" t="s">
        <v>65</v>
      </c>
      <c r="C10" s="2">
        <f>'4 клас'!A26</f>
        <v>22</v>
      </c>
      <c r="D10" s="2">
        <f>'4 клас'!J28</f>
        <v>0</v>
      </c>
      <c r="E10" s="24">
        <f t="shared" si="0"/>
        <v>0</v>
      </c>
      <c r="F10" s="2">
        <f>'4 клас'!J30</f>
        <v>0</v>
      </c>
      <c r="G10" s="24">
        <f t="shared" si="1"/>
        <v>0</v>
      </c>
      <c r="H10" s="2">
        <f>'4 клас'!J32</f>
        <v>10</v>
      </c>
      <c r="I10" s="24">
        <f t="shared" si="2"/>
        <v>45.454545454545453</v>
      </c>
      <c r="J10" s="2">
        <f>'4 клас'!J34</f>
        <v>12</v>
      </c>
      <c r="K10" s="24">
        <f t="shared" si="3"/>
        <v>54.54545454545454</v>
      </c>
      <c r="L10" s="24">
        <f t="shared" si="4"/>
        <v>100</v>
      </c>
      <c r="M10" s="24">
        <f t="shared" si="5"/>
        <v>100</v>
      </c>
      <c r="N10" s="2"/>
      <c r="Q10" s="25">
        <f t="shared" si="6"/>
        <v>22</v>
      </c>
    </row>
    <row r="11" spans="1:17">
      <c r="A11" s="2">
        <v>5</v>
      </c>
      <c r="B11" s="2" t="s">
        <v>168</v>
      </c>
      <c r="C11" s="2">
        <f>'5 клас'!A22</f>
        <v>16</v>
      </c>
      <c r="D11" s="2">
        <f>'5 клас'!M23</f>
        <v>0</v>
      </c>
      <c r="E11" s="24">
        <f t="shared" si="0"/>
        <v>0</v>
      </c>
      <c r="F11" s="2">
        <f>'5 клас'!M25</f>
        <v>2</v>
      </c>
      <c r="G11" s="24">
        <f t="shared" si="1"/>
        <v>12.5</v>
      </c>
      <c r="H11" s="2">
        <f>'5 клас'!M27</f>
        <v>9</v>
      </c>
      <c r="I11" s="24">
        <f t="shared" si="2"/>
        <v>56.25</v>
      </c>
      <c r="J11" s="2">
        <f>'5 клас'!M29</f>
        <v>5</v>
      </c>
      <c r="K11" s="24">
        <f t="shared" si="3"/>
        <v>31.25</v>
      </c>
      <c r="L11" s="24">
        <f t="shared" si="4"/>
        <v>87.5</v>
      </c>
      <c r="M11" s="24">
        <f t="shared" si="5"/>
        <v>100</v>
      </c>
      <c r="N11" s="2"/>
      <c r="Q11" s="25">
        <f t="shared" si="6"/>
        <v>16</v>
      </c>
    </row>
    <row r="12" spans="1:17">
      <c r="A12" s="2">
        <v>6</v>
      </c>
      <c r="B12" s="2" t="s">
        <v>168</v>
      </c>
      <c r="C12" s="2">
        <f>'6 клас'!A16</f>
        <v>12</v>
      </c>
      <c r="D12" s="2">
        <f>'6 клас'!N18</f>
        <v>0</v>
      </c>
      <c r="E12" s="24">
        <f t="shared" si="0"/>
        <v>0</v>
      </c>
      <c r="F12" s="2">
        <f>'6 клас'!N20</f>
        <v>1</v>
      </c>
      <c r="G12" s="24">
        <f t="shared" si="1"/>
        <v>8.3333333333333321</v>
      </c>
      <c r="H12" s="2">
        <f>'6 клас'!N22</f>
        <v>7</v>
      </c>
      <c r="I12" s="24">
        <f t="shared" si="2"/>
        <v>58.333333333333336</v>
      </c>
      <c r="J12" s="2">
        <f>'6 клас'!N24</f>
        <v>4</v>
      </c>
      <c r="K12" s="24">
        <f t="shared" si="3"/>
        <v>33.333333333333329</v>
      </c>
      <c r="L12" s="24">
        <f t="shared" si="4"/>
        <v>91.666666666666657</v>
      </c>
      <c r="M12" s="24">
        <f t="shared" si="5"/>
        <v>100</v>
      </c>
      <c r="N12" s="2"/>
      <c r="Q12" s="25">
        <f t="shared" si="6"/>
        <v>12</v>
      </c>
    </row>
    <row r="13" spans="1:17">
      <c r="A13" s="2">
        <v>7</v>
      </c>
      <c r="B13" s="2" t="s">
        <v>168</v>
      </c>
      <c r="C13" s="2">
        <f>'7 клас'!A13</f>
        <v>9</v>
      </c>
      <c r="D13" s="2">
        <f>'7 клас'!Q15</f>
        <v>0</v>
      </c>
      <c r="E13" s="24">
        <f t="shared" si="0"/>
        <v>0</v>
      </c>
      <c r="F13" s="2">
        <f>'7 клас'!Q17</f>
        <v>0</v>
      </c>
      <c r="G13" s="24">
        <f t="shared" si="1"/>
        <v>0</v>
      </c>
      <c r="H13" s="2">
        <f>'7 клас'!Q19</f>
        <v>5</v>
      </c>
      <c r="I13" s="24">
        <f t="shared" si="2"/>
        <v>55.555555555555557</v>
      </c>
      <c r="J13" s="2">
        <f>'7 клас'!Q21</f>
        <v>4</v>
      </c>
      <c r="K13" s="24">
        <f t="shared" si="3"/>
        <v>44.444444444444443</v>
      </c>
      <c r="L13" s="24">
        <f t="shared" si="4"/>
        <v>100</v>
      </c>
      <c r="M13" s="24">
        <f t="shared" si="5"/>
        <v>100</v>
      </c>
      <c r="N13" s="2"/>
      <c r="Q13" s="25">
        <f t="shared" si="6"/>
        <v>9</v>
      </c>
    </row>
    <row r="14" spans="1:17">
      <c r="A14" s="159" t="s">
        <v>169</v>
      </c>
      <c r="B14" s="160"/>
      <c r="C14" s="26">
        <f>SUM(C9:C13)</f>
        <v>74</v>
      </c>
      <c r="D14" s="26">
        <f>SUM(D9:D13)</f>
        <v>0</v>
      </c>
      <c r="E14" s="27">
        <f t="shared" si="0"/>
        <v>0</v>
      </c>
      <c r="F14" s="26">
        <f>SUM(F9:F13)</f>
        <v>3</v>
      </c>
      <c r="G14" s="27">
        <f t="shared" si="1"/>
        <v>4.0540540540540544</v>
      </c>
      <c r="H14" s="26">
        <f>SUM(H9:H13)</f>
        <v>35</v>
      </c>
      <c r="I14" s="27">
        <f t="shared" si="2"/>
        <v>47.297297297297298</v>
      </c>
      <c r="J14" s="26">
        <f>SUM(J9:J13)</f>
        <v>36</v>
      </c>
      <c r="K14" s="27">
        <f t="shared" si="3"/>
        <v>48.648648648648653</v>
      </c>
      <c r="L14" s="27">
        <f t="shared" si="4"/>
        <v>95.945945945945951</v>
      </c>
      <c r="M14" s="27">
        <f t="shared" si="5"/>
        <v>100</v>
      </c>
      <c r="N14" s="28"/>
      <c r="Q14" s="25">
        <f t="shared" si="6"/>
        <v>74</v>
      </c>
    </row>
    <row r="15" spans="1:17">
      <c r="A15" s="164" t="s">
        <v>170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5"/>
    </row>
    <row r="16" spans="1:17">
      <c r="A16" s="16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7"/>
    </row>
    <row r="17" spans="1:17" ht="18.75" customHeight="1">
      <c r="A17" s="166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7"/>
    </row>
    <row r="18" spans="1:17" ht="18.75" customHeight="1">
      <c r="A18" s="166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7"/>
    </row>
    <row r="19" spans="1:17" ht="18.75" customHeight="1">
      <c r="A19" s="166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7"/>
    </row>
    <row r="20" spans="1:17" ht="18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7" ht="18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7" ht="18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7" ht="18.7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7" ht="18.7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7" ht="18.7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7" ht="20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1:17">
      <c r="A27" s="172" t="s">
        <v>266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  <row r="28" spans="1:17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7" ht="21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7" ht="15" customHeight="1">
      <c r="A30" s="154" t="s">
        <v>156</v>
      </c>
      <c r="B30" s="144" t="s">
        <v>157</v>
      </c>
      <c r="C30" s="156" t="s">
        <v>158</v>
      </c>
      <c r="D30" s="156" t="s">
        <v>159</v>
      </c>
      <c r="E30" s="156"/>
      <c r="F30" s="156"/>
      <c r="G30" s="156"/>
      <c r="H30" s="156"/>
      <c r="I30" s="156"/>
      <c r="J30" s="156"/>
      <c r="K30" s="156"/>
      <c r="L30" s="157" t="s">
        <v>160</v>
      </c>
      <c r="M30" s="157" t="s">
        <v>161</v>
      </c>
      <c r="N30" s="158" t="s">
        <v>162</v>
      </c>
    </row>
    <row r="31" spans="1:17" ht="45.75" customHeight="1">
      <c r="A31" s="155"/>
      <c r="B31" s="144"/>
      <c r="C31" s="156"/>
      <c r="D31" s="23" t="s">
        <v>163</v>
      </c>
      <c r="E31" s="23" t="s">
        <v>34</v>
      </c>
      <c r="F31" s="23" t="s">
        <v>164</v>
      </c>
      <c r="G31" s="23" t="s">
        <v>34</v>
      </c>
      <c r="H31" s="23" t="s">
        <v>165</v>
      </c>
      <c r="I31" s="23" t="s">
        <v>34</v>
      </c>
      <c r="J31" s="23" t="s">
        <v>166</v>
      </c>
      <c r="K31" s="23" t="s">
        <v>34</v>
      </c>
      <c r="L31" s="157"/>
      <c r="M31" s="157"/>
      <c r="N31" s="158"/>
    </row>
    <row r="32" spans="1:17">
      <c r="A32" s="2">
        <v>9</v>
      </c>
      <c r="B32" s="2" t="s">
        <v>171</v>
      </c>
      <c r="C32" s="2">
        <f>'9 клас'!A19</f>
        <v>15</v>
      </c>
      <c r="D32" s="2">
        <f>'9 клас'!Q21</f>
        <v>0</v>
      </c>
      <c r="E32" s="24">
        <f>D32/C32*100</f>
        <v>0</v>
      </c>
      <c r="F32" s="2">
        <f>'9 клас'!Q23</f>
        <v>2</v>
      </c>
      <c r="G32" s="24">
        <f>F32/C32*100</f>
        <v>13.333333333333334</v>
      </c>
      <c r="H32" s="2">
        <f>'9 клас'!Q25</f>
        <v>8</v>
      </c>
      <c r="I32" s="24">
        <f>H32/C32*100</f>
        <v>53.333333333333336</v>
      </c>
      <c r="J32" s="2">
        <f>'9 клас'!Q27</f>
        <v>5</v>
      </c>
      <c r="K32" s="24">
        <f>J32/C32*100</f>
        <v>33.333333333333329</v>
      </c>
      <c r="L32" s="24">
        <f>I32+K32</f>
        <v>86.666666666666657</v>
      </c>
      <c r="M32" s="24">
        <f>G32+I32+K32</f>
        <v>100</v>
      </c>
      <c r="N32" s="2"/>
      <c r="Q32" s="25">
        <f>D32+F32+H32+J32</f>
        <v>15</v>
      </c>
    </row>
    <row r="33" spans="1:17">
      <c r="A33" s="2">
        <v>10</v>
      </c>
      <c r="B33" s="2" t="s">
        <v>171</v>
      </c>
      <c r="C33" s="2">
        <f>'10 клас'!A14</f>
        <v>10</v>
      </c>
      <c r="D33" s="2">
        <f>'10 клас'!P15</f>
        <v>0</v>
      </c>
      <c r="E33" s="24">
        <f>D33/C33*100</f>
        <v>0</v>
      </c>
      <c r="F33" s="2">
        <f>'10 клас'!P17</f>
        <v>3</v>
      </c>
      <c r="G33" s="24">
        <f>F33/C33*100</f>
        <v>30</v>
      </c>
      <c r="H33" s="2">
        <f>'10 клас'!P19</f>
        <v>6</v>
      </c>
      <c r="I33" s="24">
        <f>H33/C33*100</f>
        <v>60</v>
      </c>
      <c r="J33" s="2">
        <f>'10 клас'!P21</f>
        <v>1</v>
      </c>
      <c r="K33" s="24">
        <f>J33/C33*100</f>
        <v>10</v>
      </c>
      <c r="L33" s="24">
        <f>I33+K33</f>
        <v>70</v>
      </c>
      <c r="M33" s="24">
        <f>G33+I33+K33</f>
        <v>100</v>
      </c>
      <c r="N33" s="2"/>
      <c r="Q33" s="25">
        <f>D33+F33+H33+J33</f>
        <v>10</v>
      </c>
    </row>
    <row r="34" spans="1:17">
      <c r="A34" s="2">
        <v>11</v>
      </c>
      <c r="B34" s="2" t="s">
        <v>171</v>
      </c>
      <c r="C34" s="2">
        <f>'11 клас'!A11</f>
        <v>7</v>
      </c>
      <c r="D34" s="2">
        <f>'11 клас'!P12</f>
        <v>0</v>
      </c>
      <c r="E34" s="24">
        <f>D34/C34*100</f>
        <v>0</v>
      </c>
      <c r="F34" s="2">
        <f>'11 клас'!P14</f>
        <v>2</v>
      </c>
      <c r="G34" s="24">
        <f>F34/C34*100</f>
        <v>28.571428571428569</v>
      </c>
      <c r="H34" s="2">
        <f>'11 клас'!P16</f>
        <v>3</v>
      </c>
      <c r="I34" s="24">
        <f>H34/C34*100</f>
        <v>42.857142857142854</v>
      </c>
      <c r="J34" s="2">
        <f>'11 клас'!P18</f>
        <v>2</v>
      </c>
      <c r="K34" s="24">
        <f>J34/C34*100</f>
        <v>28.571428571428569</v>
      </c>
      <c r="L34" s="24">
        <f>I34+K34</f>
        <v>71.428571428571416</v>
      </c>
      <c r="M34" s="24">
        <f>G34+I34+K34</f>
        <v>99.999999999999986</v>
      </c>
      <c r="N34" s="2"/>
      <c r="Q34" s="25">
        <f>D34+F34+H34+J34</f>
        <v>7</v>
      </c>
    </row>
    <row r="35" spans="1:17">
      <c r="A35" s="141" t="s">
        <v>172</v>
      </c>
      <c r="B35" s="143"/>
      <c r="C35" s="38">
        <f>SUM(C32:C34)</f>
        <v>32</v>
      </c>
      <c r="D35" s="38">
        <f>SUM(D32:D34)</f>
        <v>0</v>
      </c>
      <c r="E35" s="39">
        <f>D35/C35*100</f>
        <v>0</v>
      </c>
      <c r="F35" s="38">
        <f>SUM(F32:F34)</f>
        <v>7</v>
      </c>
      <c r="G35" s="39">
        <f>F35/C35*100</f>
        <v>21.875</v>
      </c>
      <c r="H35" s="38">
        <f>SUM(H32:H34)</f>
        <v>17</v>
      </c>
      <c r="I35" s="39">
        <f>H35/C35*100</f>
        <v>53.125</v>
      </c>
      <c r="J35" s="38">
        <f>SUM(J32:J34)</f>
        <v>8</v>
      </c>
      <c r="K35" s="39">
        <f>J35/C35*100</f>
        <v>25</v>
      </c>
      <c r="L35" s="39">
        <f>I35+K35</f>
        <v>78.125</v>
      </c>
      <c r="M35" s="39">
        <f>G35+I35+K35</f>
        <v>100</v>
      </c>
      <c r="N35" s="2"/>
      <c r="Q35" s="25">
        <f>D35+F35+H35+J35</f>
        <v>32</v>
      </c>
    </row>
    <row r="36" spans="1:17">
      <c r="A36" s="164" t="s">
        <v>173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5"/>
      <c r="Q36" s="25"/>
    </row>
    <row r="37" spans="1:17">
      <c r="A37" s="166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7"/>
      <c r="Q37" s="25"/>
    </row>
    <row r="38" spans="1:17">
      <c r="A38" s="166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7"/>
      <c r="Q38" s="25"/>
    </row>
    <row r="39" spans="1:17" ht="21" customHeight="1">
      <c r="A39" s="166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7"/>
    </row>
    <row r="40" spans="1:17" ht="21" customHeight="1">
      <c r="A40" s="4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</row>
    <row r="41" spans="1:17" ht="21" customHeight="1">
      <c r="A41" s="40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7" ht="21" customHeight="1">
      <c r="A42" s="4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7" ht="21" customHeight="1">
      <c r="A43" s="4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7" ht="21" customHeight="1">
      <c r="A44" s="4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7" ht="26.2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</row>
    <row r="46" spans="1:17" ht="1.5" hidden="1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7" ht="18" customHeight="1">
      <c r="A47" s="163" t="s">
        <v>267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1:17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17" ht="1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1:17">
      <c r="A50" s="154" t="s">
        <v>156</v>
      </c>
      <c r="B50" s="144" t="s">
        <v>157</v>
      </c>
      <c r="C50" s="156" t="s">
        <v>158</v>
      </c>
      <c r="D50" s="156" t="s">
        <v>159</v>
      </c>
      <c r="E50" s="156"/>
      <c r="F50" s="156"/>
      <c r="G50" s="156"/>
      <c r="H50" s="156"/>
      <c r="I50" s="156"/>
      <c r="J50" s="156"/>
      <c r="K50" s="156"/>
      <c r="L50" s="157" t="s">
        <v>160</v>
      </c>
      <c r="M50" s="157" t="s">
        <v>161</v>
      </c>
      <c r="N50" s="158" t="s">
        <v>162</v>
      </c>
    </row>
    <row r="51" spans="1:17" ht="48" customHeight="1">
      <c r="A51" s="155"/>
      <c r="B51" s="144"/>
      <c r="C51" s="156"/>
      <c r="D51" s="23" t="s">
        <v>163</v>
      </c>
      <c r="E51" s="23" t="s">
        <v>34</v>
      </c>
      <c r="F51" s="23" t="s">
        <v>164</v>
      </c>
      <c r="G51" s="23" t="s">
        <v>34</v>
      </c>
      <c r="H51" s="23" t="s">
        <v>165</v>
      </c>
      <c r="I51" s="23" t="s">
        <v>34</v>
      </c>
      <c r="J51" s="23" t="s">
        <v>166</v>
      </c>
      <c r="K51" s="23" t="s">
        <v>34</v>
      </c>
      <c r="L51" s="157"/>
      <c r="M51" s="157"/>
      <c r="N51" s="158"/>
    </row>
    <row r="52" spans="1:17">
      <c r="A52" s="41">
        <v>3</v>
      </c>
      <c r="B52" s="2" t="s">
        <v>174</v>
      </c>
      <c r="C52" s="2">
        <f t="shared" ref="C52:C56" si="7">C9</f>
        <v>15</v>
      </c>
      <c r="D52" s="43">
        <f>'3 клас'!C21</f>
        <v>0</v>
      </c>
      <c r="E52" s="44">
        <f>D52/C52*100</f>
        <v>0</v>
      </c>
      <c r="F52" s="43">
        <f>'3 клас'!C23</f>
        <v>0</v>
      </c>
      <c r="G52" s="44">
        <f>F52/C52*100</f>
        <v>0</v>
      </c>
      <c r="H52" s="43">
        <f>'3 клас'!C25</f>
        <v>7</v>
      </c>
      <c r="I52" s="44">
        <f t="shared" ref="I52:I61" si="8">H52/C52*100</f>
        <v>46.666666666666664</v>
      </c>
      <c r="J52" s="43">
        <f>'3 клас'!C27</f>
        <v>8</v>
      </c>
      <c r="K52" s="24">
        <f t="shared" ref="K52:K61" si="9">J52/C52*100</f>
        <v>53.333333333333336</v>
      </c>
      <c r="L52" s="24">
        <f t="shared" ref="L52:L61" si="10">I52+K52</f>
        <v>100</v>
      </c>
      <c r="M52" s="24">
        <f t="shared" ref="M52:M61" si="11">G52+I52+K52</f>
        <v>100</v>
      </c>
      <c r="N52" s="45"/>
      <c r="Q52" s="25">
        <f t="shared" ref="Q52:Q60" si="12">D52+F52+H52+J52</f>
        <v>15</v>
      </c>
    </row>
    <row r="53" spans="1:17">
      <c r="A53" s="41">
        <v>4</v>
      </c>
      <c r="B53" s="46" t="s">
        <v>65</v>
      </c>
      <c r="C53" s="2">
        <f t="shared" si="7"/>
        <v>22</v>
      </c>
      <c r="D53" s="43">
        <f>'4 клас'!C28</f>
        <v>0</v>
      </c>
      <c r="E53" s="44">
        <f>D53/C53*100</f>
        <v>0</v>
      </c>
      <c r="F53" s="43">
        <f>'4 клас'!C30</f>
        <v>4</v>
      </c>
      <c r="G53" s="44">
        <f>F53/C53*100</f>
        <v>18.181818181818183</v>
      </c>
      <c r="H53" s="43">
        <f>'4 клас'!C32</f>
        <v>11</v>
      </c>
      <c r="I53" s="44">
        <f t="shared" si="8"/>
        <v>50</v>
      </c>
      <c r="J53" s="43">
        <f>'4 клас'!C34</f>
        <v>7</v>
      </c>
      <c r="K53" s="24">
        <f t="shared" si="9"/>
        <v>31.818181818181817</v>
      </c>
      <c r="L53" s="24">
        <f t="shared" si="10"/>
        <v>81.818181818181813</v>
      </c>
      <c r="M53" s="24">
        <f t="shared" si="11"/>
        <v>100</v>
      </c>
      <c r="N53" s="45"/>
      <c r="Q53" s="25">
        <f t="shared" si="12"/>
        <v>22</v>
      </c>
    </row>
    <row r="54" spans="1:17">
      <c r="A54" s="41">
        <v>5</v>
      </c>
      <c r="B54" s="46" t="s">
        <v>175</v>
      </c>
      <c r="C54" s="2">
        <f t="shared" si="7"/>
        <v>16</v>
      </c>
      <c r="D54" s="47">
        <f>'5 клас'!C23</f>
        <v>0</v>
      </c>
      <c r="E54" s="44">
        <f>D54/C54*100</f>
        <v>0</v>
      </c>
      <c r="F54" s="43">
        <f>'5 клас'!C25</f>
        <v>10</v>
      </c>
      <c r="G54" s="44">
        <f>F54/C54*100</f>
        <v>62.5</v>
      </c>
      <c r="H54" s="43">
        <f>'5 клас'!C27</f>
        <v>6</v>
      </c>
      <c r="I54" s="44">
        <f t="shared" si="8"/>
        <v>37.5</v>
      </c>
      <c r="J54" s="43">
        <f>'5 клас'!C29</f>
        <v>0</v>
      </c>
      <c r="K54" s="24">
        <f t="shared" si="9"/>
        <v>0</v>
      </c>
      <c r="L54" s="24">
        <f t="shared" si="10"/>
        <v>37.5</v>
      </c>
      <c r="M54" s="24">
        <f t="shared" si="11"/>
        <v>100</v>
      </c>
      <c r="N54" s="45"/>
      <c r="Q54" s="25">
        <f t="shared" si="12"/>
        <v>16</v>
      </c>
    </row>
    <row r="55" spans="1:17">
      <c r="A55" s="41">
        <v>6</v>
      </c>
      <c r="B55" s="46" t="s">
        <v>175</v>
      </c>
      <c r="C55" s="2">
        <f t="shared" si="7"/>
        <v>12</v>
      </c>
      <c r="D55" s="23">
        <f>'6 клас'!C18</f>
        <v>0</v>
      </c>
      <c r="E55" s="44">
        <f>D55/C55*100</f>
        <v>0</v>
      </c>
      <c r="F55" s="43">
        <f>'6 клас'!C20</f>
        <v>6</v>
      </c>
      <c r="G55" s="44">
        <f>F55/C55*100</f>
        <v>50</v>
      </c>
      <c r="H55" s="43">
        <f>'6 клас'!C22</f>
        <v>6</v>
      </c>
      <c r="I55" s="44">
        <f t="shared" si="8"/>
        <v>50</v>
      </c>
      <c r="J55" s="43">
        <f>'6 клас'!C24</f>
        <v>0</v>
      </c>
      <c r="K55" s="24">
        <f t="shared" si="9"/>
        <v>0</v>
      </c>
      <c r="L55" s="24">
        <f t="shared" si="10"/>
        <v>50</v>
      </c>
      <c r="M55" s="24">
        <f t="shared" si="11"/>
        <v>100</v>
      </c>
      <c r="N55" s="45"/>
      <c r="Q55" s="25">
        <f t="shared" si="12"/>
        <v>12</v>
      </c>
    </row>
    <row r="56" spans="1:17">
      <c r="A56" s="48">
        <v>7</v>
      </c>
      <c r="B56" s="49" t="s">
        <v>176</v>
      </c>
      <c r="C56" s="2">
        <f t="shared" si="7"/>
        <v>9</v>
      </c>
      <c r="D56" s="2">
        <f>'7 клас'!C15</f>
        <v>0</v>
      </c>
      <c r="E56" s="44">
        <f t="shared" ref="E56:E61" si="13">D56/C56*100</f>
        <v>0</v>
      </c>
      <c r="F56" s="51">
        <f>'7 клас'!C17</f>
        <v>2</v>
      </c>
      <c r="G56" s="44">
        <f t="shared" ref="G56:G61" si="14">F56/C56*100</f>
        <v>22.222222222222221</v>
      </c>
      <c r="H56" s="51">
        <f>'7 клас'!C19</f>
        <v>6</v>
      </c>
      <c r="I56" s="44">
        <f t="shared" si="8"/>
        <v>66.666666666666657</v>
      </c>
      <c r="J56" s="51">
        <f>'7 клас'!C21</f>
        <v>1</v>
      </c>
      <c r="K56" s="24">
        <f t="shared" si="9"/>
        <v>11.111111111111111</v>
      </c>
      <c r="L56" s="24">
        <f t="shared" si="10"/>
        <v>77.777777777777771</v>
      </c>
      <c r="M56" s="24">
        <f t="shared" si="11"/>
        <v>100</v>
      </c>
      <c r="N56" s="2"/>
      <c r="Q56" s="25">
        <f t="shared" si="12"/>
        <v>9</v>
      </c>
    </row>
    <row r="57" spans="1:17">
      <c r="A57" s="48">
        <v>8</v>
      </c>
      <c r="B57" s="49" t="s">
        <v>175</v>
      </c>
      <c r="C57" s="50">
        <f>'8 клас'!A21</f>
        <v>17</v>
      </c>
      <c r="D57" s="2">
        <f>'8 клас'!C23</f>
        <v>3</v>
      </c>
      <c r="E57" s="44">
        <f t="shared" si="13"/>
        <v>17.647058823529413</v>
      </c>
      <c r="F57" s="51">
        <f>'8 клас'!C25</f>
        <v>7</v>
      </c>
      <c r="G57" s="44">
        <f t="shared" si="14"/>
        <v>41.17647058823529</v>
      </c>
      <c r="H57" s="51">
        <f>'8 клас'!C27</f>
        <v>7</v>
      </c>
      <c r="I57" s="44">
        <f t="shared" si="8"/>
        <v>41.17647058823529</v>
      </c>
      <c r="J57" s="51">
        <f>'8 клас'!C290</f>
        <v>0</v>
      </c>
      <c r="K57" s="24">
        <f t="shared" si="9"/>
        <v>0</v>
      </c>
      <c r="L57" s="24">
        <f t="shared" si="10"/>
        <v>41.17647058823529</v>
      </c>
      <c r="M57" s="24">
        <f t="shared" si="11"/>
        <v>82.35294117647058</v>
      </c>
      <c r="N57" s="2"/>
      <c r="Q57" s="25">
        <f t="shared" si="12"/>
        <v>17</v>
      </c>
    </row>
    <row r="58" spans="1:17">
      <c r="A58" s="48">
        <v>9</v>
      </c>
      <c r="B58" s="49" t="s">
        <v>177</v>
      </c>
      <c r="C58" s="2">
        <f t="shared" ref="C58:C60" si="15">C32</f>
        <v>15</v>
      </c>
      <c r="D58" s="2">
        <f>'9 клас'!C21</f>
        <v>0</v>
      </c>
      <c r="E58" s="24">
        <f t="shared" si="13"/>
        <v>0</v>
      </c>
      <c r="F58" s="2">
        <f>'9 клас'!C23</f>
        <v>5</v>
      </c>
      <c r="G58" s="24">
        <f t="shared" si="14"/>
        <v>33.333333333333329</v>
      </c>
      <c r="H58" s="2">
        <f>'9 клас'!C25</f>
        <v>7</v>
      </c>
      <c r="I58" s="24">
        <f t="shared" si="8"/>
        <v>46.666666666666664</v>
      </c>
      <c r="J58" s="2">
        <f>'9 клас'!C27</f>
        <v>3</v>
      </c>
      <c r="K58" s="24">
        <f t="shared" si="9"/>
        <v>20</v>
      </c>
      <c r="L58" s="24">
        <f t="shared" si="10"/>
        <v>66.666666666666657</v>
      </c>
      <c r="M58" s="24">
        <f t="shared" si="11"/>
        <v>100</v>
      </c>
      <c r="N58" s="2"/>
      <c r="Q58" s="25">
        <f t="shared" si="12"/>
        <v>15</v>
      </c>
    </row>
    <row r="59" spans="1:17">
      <c r="A59" s="48">
        <v>10</v>
      </c>
      <c r="B59" s="49" t="s">
        <v>177</v>
      </c>
      <c r="C59" s="2">
        <f t="shared" si="15"/>
        <v>10</v>
      </c>
      <c r="D59" s="2">
        <f>'10 клас'!C15</f>
        <v>0</v>
      </c>
      <c r="E59" s="24">
        <f t="shared" si="13"/>
        <v>0</v>
      </c>
      <c r="F59" s="2">
        <f>'10 клас'!C17</f>
        <v>4</v>
      </c>
      <c r="G59" s="24">
        <f t="shared" si="14"/>
        <v>40</v>
      </c>
      <c r="H59" s="2">
        <f>'10 клас'!C19</f>
        <v>4</v>
      </c>
      <c r="I59" s="24">
        <f t="shared" si="8"/>
        <v>40</v>
      </c>
      <c r="J59" s="2">
        <f>'10 клас'!C21</f>
        <v>2</v>
      </c>
      <c r="K59" s="24">
        <f t="shared" si="9"/>
        <v>20</v>
      </c>
      <c r="L59" s="24">
        <f t="shared" si="10"/>
        <v>60</v>
      </c>
      <c r="M59" s="24">
        <f t="shared" si="11"/>
        <v>100</v>
      </c>
      <c r="N59" s="2"/>
      <c r="Q59" s="25">
        <f t="shared" si="12"/>
        <v>10</v>
      </c>
    </row>
    <row r="60" spans="1:17">
      <c r="A60" s="48">
        <v>11</v>
      </c>
      <c r="B60" s="49" t="s">
        <v>177</v>
      </c>
      <c r="C60" s="2">
        <f t="shared" si="15"/>
        <v>7</v>
      </c>
      <c r="D60" s="2">
        <f>'11 клас'!C12</f>
        <v>1</v>
      </c>
      <c r="E60" s="24">
        <f t="shared" si="13"/>
        <v>14.285714285714285</v>
      </c>
      <c r="F60" s="2">
        <f>'11 клас'!C14</f>
        <v>4</v>
      </c>
      <c r="G60" s="24">
        <f t="shared" si="14"/>
        <v>57.142857142857139</v>
      </c>
      <c r="H60" s="2">
        <f>'11 клас'!C16</f>
        <v>1</v>
      </c>
      <c r="I60" s="24">
        <f t="shared" si="8"/>
        <v>14.285714285714285</v>
      </c>
      <c r="J60" s="2">
        <f>'11 клас'!C18</f>
        <v>1</v>
      </c>
      <c r="K60" s="24">
        <f t="shared" si="9"/>
        <v>14.285714285714285</v>
      </c>
      <c r="L60" s="24">
        <f t="shared" si="10"/>
        <v>28.571428571428569</v>
      </c>
      <c r="M60" s="24">
        <f t="shared" si="11"/>
        <v>85.714285714285694</v>
      </c>
      <c r="N60" s="2"/>
      <c r="Q60" s="25">
        <f t="shared" si="12"/>
        <v>7</v>
      </c>
    </row>
    <row r="61" spans="1:17">
      <c r="A61" s="159" t="s">
        <v>169</v>
      </c>
      <c r="B61" s="160"/>
      <c r="C61" s="26">
        <f>SUM(C52:C60)</f>
        <v>123</v>
      </c>
      <c r="D61" s="26">
        <f>SUM(D52:D60)</f>
        <v>4</v>
      </c>
      <c r="E61" s="27">
        <f t="shared" si="13"/>
        <v>3.2520325203252036</v>
      </c>
      <c r="F61" s="26">
        <f>SUM(F52:F60)</f>
        <v>42</v>
      </c>
      <c r="G61" s="27">
        <f t="shared" si="14"/>
        <v>34.146341463414636</v>
      </c>
      <c r="H61" s="26">
        <f>SUM(H52:H60)</f>
        <v>55</v>
      </c>
      <c r="I61" s="27">
        <f t="shared" si="8"/>
        <v>44.715447154471541</v>
      </c>
      <c r="J61" s="26">
        <f>SUM(J52:J60)</f>
        <v>22</v>
      </c>
      <c r="K61" s="27">
        <f t="shared" si="9"/>
        <v>17.886178861788618</v>
      </c>
      <c r="L61" s="27">
        <f t="shared" si="10"/>
        <v>62.601626016260155</v>
      </c>
      <c r="M61" s="27">
        <f t="shared" si="11"/>
        <v>96.747967479674799</v>
      </c>
      <c r="N61" s="28"/>
      <c r="Q61" s="25">
        <f>D61+F61+H61+J61</f>
        <v>123</v>
      </c>
    </row>
    <row r="62" spans="1:17">
      <c r="A62" s="164" t="s">
        <v>173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5"/>
    </row>
    <row r="63" spans="1:17">
      <c r="A63" s="166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7"/>
    </row>
    <row r="64" spans="1:17">
      <c r="A64" s="166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7"/>
    </row>
    <row r="65" spans="1:17">
      <c r="A65" s="166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7"/>
    </row>
    <row r="66" spans="1:17">
      <c r="A66" s="166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7"/>
    </row>
    <row r="67" spans="1:17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</row>
    <row r="68" spans="1:17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</row>
    <row r="69" spans="1:17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</row>
    <row r="70" spans="1:17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7" ht="15" customHeight="1">
      <c r="A71" s="163" t="s">
        <v>268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7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7" ht="15" customHeight="1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</row>
    <row r="74" spans="1:17">
      <c r="A74" s="154" t="s">
        <v>156</v>
      </c>
      <c r="B74" s="144" t="s">
        <v>157</v>
      </c>
      <c r="C74" s="156" t="s">
        <v>158</v>
      </c>
      <c r="D74" s="156" t="s">
        <v>159</v>
      </c>
      <c r="E74" s="156"/>
      <c r="F74" s="156"/>
      <c r="G74" s="156"/>
      <c r="H74" s="156"/>
      <c r="I74" s="156"/>
      <c r="J74" s="156"/>
      <c r="K74" s="156"/>
      <c r="L74" s="157" t="s">
        <v>160</v>
      </c>
      <c r="M74" s="157" t="s">
        <v>161</v>
      </c>
      <c r="N74" s="158" t="s">
        <v>162</v>
      </c>
    </row>
    <row r="75" spans="1:17" ht="45.75" customHeight="1">
      <c r="A75" s="155"/>
      <c r="B75" s="144"/>
      <c r="C75" s="156"/>
      <c r="D75" s="23" t="s">
        <v>163</v>
      </c>
      <c r="E75" s="23" t="s">
        <v>34</v>
      </c>
      <c r="F75" s="23" t="s">
        <v>164</v>
      </c>
      <c r="G75" s="23" t="s">
        <v>34</v>
      </c>
      <c r="H75" s="23" t="s">
        <v>165</v>
      </c>
      <c r="I75" s="23" t="s">
        <v>34</v>
      </c>
      <c r="J75" s="23" t="s">
        <v>166</v>
      </c>
      <c r="K75" s="23" t="s">
        <v>34</v>
      </c>
      <c r="L75" s="157"/>
      <c r="M75" s="157"/>
      <c r="N75" s="158"/>
    </row>
    <row r="76" spans="1:17">
      <c r="A76" s="41">
        <v>3</v>
      </c>
      <c r="B76" s="2" t="s">
        <v>174</v>
      </c>
      <c r="C76" s="42">
        <f t="shared" ref="C76:C84" si="16">C52</f>
        <v>15</v>
      </c>
      <c r="D76" s="50">
        <f>'3 клас'!D21</f>
        <v>0</v>
      </c>
      <c r="E76" s="52">
        <f t="shared" ref="E76:E85" si="17">D76/C76*100</f>
        <v>0</v>
      </c>
      <c r="F76" s="50">
        <f>'3 клас'!D23</f>
        <v>0</v>
      </c>
      <c r="G76" s="52">
        <f t="shared" ref="G76:G85" si="18">F76/C76*100</f>
        <v>0</v>
      </c>
      <c r="H76" s="50">
        <f>'3 клас'!D25</f>
        <v>5</v>
      </c>
      <c r="I76" s="52">
        <f t="shared" ref="I76:I85" si="19">H76/C76*100</f>
        <v>33.333333333333329</v>
      </c>
      <c r="J76" s="50">
        <f>'3 клас'!D27</f>
        <v>10</v>
      </c>
      <c r="K76" s="52">
        <f t="shared" ref="K76:K85" si="20">J76/C76*100</f>
        <v>66.666666666666657</v>
      </c>
      <c r="L76" s="52">
        <f t="shared" ref="L76:L85" si="21">I76+K76</f>
        <v>99.999999999999986</v>
      </c>
      <c r="M76" s="52">
        <f t="shared" ref="M76:M85" si="22">G76+I76+K76</f>
        <v>99.999999999999986</v>
      </c>
      <c r="N76" s="45"/>
      <c r="Q76" s="25">
        <f t="shared" ref="Q76:Q84" si="23">D76+F76+H76+J76</f>
        <v>15</v>
      </c>
    </row>
    <row r="77" spans="1:17" ht="15.75" customHeight="1">
      <c r="A77" s="41">
        <v>4</v>
      </c>
      <c r="B77" s="46" t="s">
        <v>65</v>
      </c>
      <c r="C77" s="42">
        <f t="shared" si="16"/>
        <v>22</v>
      </c>
      <c r="D77" s="50">
        <f>'4 клас'!D28</f>
        <v>0</v>
      </c>
      <c r="E77" s="52">
        <f t="shared" si="17"/>
        <v>0</v>
      </c>
      <c r="F77" s="50">
        <f>'4 клас'!D30</f>
        <v>0</v>
      </c>
      <c r="G77" s="52">
        <f t="shared" si="18"/>
        <v>0</v>
      </c>
      <c r="H77" s="50">
        <f>'4 клас'!D32</f>
        <v>11</v>
      </c>
      <c r="I77" s="52">
        <f t="shared" si="19"/>
        <v>50</v>
      </c>
      <c r="J77" s="50">
        <f>'4 клас'!D34</f>
        <v>11</v>
      </c>
      <c r="K77" s="52">
        <f t="shared" si="20"/>
        <v>50</v>
      </c>
      <c r="L77" s="52">
        <f t="shared" si="21"/>
        <v>100</v>
      </c>
      <c r="M77" s="52">
        <f t="shared" si="22"/>
        <v>100</v>
      </c>
      <c r="N77" s="45"/>
      <c r="Q77" s="25">
        <f t="shared" si="23"/>
        <v>22</v>
      </c>
    </row>
    <row r="78" spans="1:17">
      <c r="A78" s="41">
        <v>5</v>
      </c>
      <c r="B78" s="46" t="s">
        <v>175</v>
      </c>
      <c r="C78" s="42">
        <f t="shared" si="16"/>
        <v>16</v>
      </c>
      <c r="D78" s="50">
        <f>'5 клас'!D23</f>
        <v>1</v>
      </c>
      <c r="E78" s="52">
        <f t="shared" si="17"/>
        <v>6.25</v>
      </c>
      <c r="F78" s="50">
        <f>'5 клас'!D25</f>
        <v>8</v>
      </c>
      <c r="G78" s="52">
        <f t="shared" si="18"/>
        <v>50</v>
      </c>
      <c r="H78" s="50">
        <f>'5 клас'!D27</f>
        <v>4</v>
      </c>
      <c r="I78" s="52">
        <f t="shared" si="19"/>
        <v>25</v>
      </c>
      <c r="J78" s="50">
        <f>'5 клас'!D29</f>
        <v>3</v>
      </c>
      <c r="K78" s="52">
        <f t="shared" si="20"/>
        <v>18.75</v>
      </c>
      <c r="L78" s="52">
        <f t="shared" si="21"/>
        <v>43.75</v>
      </c>
      <c r="M78" s="52">
        <f t="shared" si="22"/>
        <v>93.75</v>
      </c>
      <c r="N78" s="45"/>
      <c r="Q78" s="25">
        <f t="shared" si="23"/>
        <v>16</v>
      </c>
    </row>
    <row r="79" spans="1:17">
      <c r="A79" s="41">
        <v>6</v>
      </c>
      <c r="B79" s="46" t="s">
        <v>175</v>
      </c>
      <c r="C79" s="42">
        <f t="shared" si="16"/>
        <v>12</v>
      </c>
      <c r="D79" s="50">
        <f>'6 клас'!E18</f>
        <v>0</v>
      </c>
      <c r="E79" s="52">
        <f t="shared" si="17"/>
        <v>0</v>
      </c>
      <c r="F79" s="50">
        <f>'6 клас'!D20</f>
        <v>2</v>
      </c>
      <c r="G79" s="52">
        <f t="shared" si="18"/>
        <v>16.666666666666664</v>
      </c>
      <c r="H79" s="50">
        <f>'6 клас'!D22</f>
        <v>9</v>
      </c>
      <c r="I79" s="52">
        <f t="shared" si="19"/>
        <v>75</v>
      </c>
      <c r="J79" s="50">
        <f>'6 клас'!D24</f>
        <v>1</v>
      </c>
      <c r="K79" s="52">
        <f t="shared" si="20"/>
        <v>8.3333333333333321</v>
      </c>
      <c r="L79" s="52">
        <f t="shared" si="21"/>
        <v>83.333333333333329</v>
      </c>
      <c r="M79" s="52">
        <f t="shared" si="22"/>
        <v>99.999999999999986</v>
      </c>
      <c r="N79" s="45"/>
      <c r="Q79" s="25">
        <f t="shared" si="23"/>
        <v>12</v>
      </c>
    </row>
    <row r="80" spans="1:17">
      <c r="A80" s="41">
        <v>7</v>
      </c>
      <c r="B80" s="49" t="s">
        <v>176</v>
      </c>
      <c r="C80" s="50">
        <f t="shared" si="16"/>
        <v>9</v>
      </c>
      <c r="D80" s="50">
        <f>'7 клас'!D15</f>
        <v>0</v>
      </c>
      <c r="E80" s="52">
        <f t="shared" si="17"/>
        <v>0</v>
      </c>
      <c r="F80" s="50">
        <f>'7 клас'!D17</f>
        <v>1</v>
      </c>
      <c r="G80" s="52">
        <f t="shared" si="18"/>
        <v>11.111111111111111</v>
      </c>
      <c r="H80" s="50">
        <f>'7 клас'!D19</f>
        <v>5</v>
      </c>
      <c r="I80" s="52">
        <f t="shared" si="19"/>
        <v>55.555555555555557</v>
      </c>
      <c r="J80" s="50">
        <f>'7 клас'!D21</f>
        <v>3</v>
      </c>
      <c r="K80" s="52">
        <f t="shared" si="20"/>
        <v>33.333333333333329</v>
      </c>
      <c r="L80" s="52">
        <f t="shared" si="21"/>
        <v>88.888888888888886</v>
      </c>
      <c r="M80" s="52">
        <f t="shared" si="22"/>
        <v>100</v>
      </c>
      <c r="N80" s="2"/>
      <c r="Q80" s="25">
        <f t="shared" si="23"/>
        <v>9</v>
      </c>
    </row>
    <row r="81" spans="1:17">
      <c r="A81" s="41">
        <v>8</v>
      </c>
      <c r="B81" s="49" t="s">
        <v>175</v>
      </c>
      <c r="C81" s="50">
        <f t="shared" si="16"/>
        <v>17</v>
      </c>
      <c r="D81" s="50">
        <f>'8 клас'!D23</f>
        <v>3</v>
      </c>
      <c r="E81" s="52">
        <f t="shared" si="17"/>
        <v>17.647058823529413</v>
      </c>
      <c r="F81" s="50">
        <f>'8 клас'!D25</f>
        <v>8</v>
      </c>
      <c r="G81" s="52">
        <f t="shared" si="18"/>
        <v>47.058823529411761</v>
      </c>
      <c r="H81" s="50">
        <f>'8 клас'!D27</f>
        <v>4</v>
      </c>
      <c r="I81" s="52">
        <f t="shared" si="19"/>
        <v>23.52941176470588</v>
      </c>
      <c r="J81" s="50">
        <f>'8 клас'!D29</f>
        <v>2</v>
      </c>
      <c r="K81" s="52">
        <f t="shared" si="20"/>
        <v>11.76470588235294</v>
      </c>
      <c r="L81" s="52">
        <f t="shared" si="21"/>
        <v>35.294117647058819</v>
      </c>
      <c r="M81" s="52">
        <f t="shared" si="22"/>
        <v>82.35294117647058</v>
      </c>
      <c r="N81" s="2"/>
      <c r="Q81" s="25">
        <f t="shared" si="23"/>
        <v>17</v>
      </c>
    </row>
    <row r="82" spans="1:17">
      <c r="A82" s="41">
        <v>9</v>
      </c>
      <c r="B82" s="49" t="s">
        <v>177</v>
      </c>
      <c r="C82" s="2">
        <f t="shared" si="16"/>
        <v>15</v>
      </c>
      <c r="D82" s="50">
        <f>'9 клас'!D21</f>
        <v>0</v>
      </c>
      <c r="E82" s="52">
        <f t="shared" si="17"/>
        <v>0</v>
      </c>
      <c r="F82" s="50">
        <f>'9 клас'!D23</f>
        <v>3</v>
      </c>
      <c r="G82" s="52">
        <f t="shared" si="18"/>
        <v>20</v>
      </c>
      <c r="H82" s="50">
        <f>'9 клас'!D25</f>
        <v>9</v>
      </c>
      <c r="I82" s="52">
        <f t="shared" si="19"/>
        <v>60</v>
      </c>
      <c r="J82" s="50">
        <f>'9 клас'!D27</f>
        <v>3</v>
      </c>
      <c r="K82" s="52">
        <f t="shared" si="20"/>
        <v>20</v>
      </c>
      <c r="L82" s="52">
        <f t="shared" si="21"/>
        <v>80</v>
      </c>
      <c r="M82" s="52">
        <f t="shared" si="22"/>
        <v>100</v>
      </c>
      <c r="N82" s="2"/>
      <c r="Q82" s="25">
        <f t="shared" si="23"/>
        <v>15</v>
      </c>
    </row>
    <row r="83" spans="1:17">
      <c r="A83" s="41">
        <v>10</v>
      </c>
      <c r="B83" s="49" t="s">
        <v>177</v>
      </c>
      <c r="C83" s="2">
        <f t="shared" si="16"/>
        <v>10</v>
      </c>
      <c r="D83" s="50">
        <f>'10 клас'!D15</f>
        <v>0</v>
      </c>
      <c r="E83" s="52">
        <f t="shared" si="17"/>
        <v>0</v>
      </c>
      <c r="F83" s="50">
        <f>'10 клас'!D17</f>
        <v>2</v>
      </c>
      <c r="G83" s="52">
        <f t="shared" si="18"/>
        <v>20</v>
      </c>
      <c r="H83" s="50">
        <f>'10 клас'!D19</f>
        <v>6</v>
      </c>
      <c r="I83" s="52">
        <f t="shared" si="19"/>
        <v>60</v>
      </c>
      <c r="J83" s="50">
        <f>'10 клас'!D21</f>
        <v>2</v>
      </c>
      <c r="K83" s="52">
        <f t="shared" si="20"/>
        <v>20</v>
      </c>
      <c r="L83" s="52">
        <f t="shared" si="21"/>
        <v>80</v>
      </c>
      <c r="M83" s="52">
        <f t="shared" si="22"/>
        <v>100</v>
      </c>
      <c r="N83" s="2"/>
      <c r="Q83" s="25">
        <f t="shared" si="23"/>
        <v>10</v>
      </c>
    </row>
    <row r="84" spans="1:17">
      <c r="A84" s="41">
        <v>11</v>
      </c>
      <c r="B84" s="49" t="s">
        <v>177</v>
      </c>
      <c r="C84" s="2">
        <f t="shared" si="16"/>
        <v>7</v>
      </c>
      <c r="D84" s="50">
        <f>'11 клас'!D12</f>
        <v>1</v>
      </c>
      <c r="E84" s="52">
        <f t="shared" si="17"/>
        <v>14.285714285714285</v>
      </c>
      <c r="F84" s="50">
        <f>'11 клас'!D14</f>
        <v>4</v>
      </c>
      <c r="G84" s="52">
        <f t="shared" si="18"/>
        <v>57.142857142857139</v>
      </c>
      <c r="H84" s="50">
        <f>'11 клас'!D16</f>
        <v>1</v>
      </c>
      <c r="I84" s="52">
        <f t="shared" si="19"/>
        <v>14.285714285714285</v>
      </c>
      <c r="J84" s="50">
        <f>'11 клас'!D18</f>
        <v>1</v>
      </c>
      <c r="K84" s="52">
        <f t="shared" si="20"/>
        <v>14.285714285714285</v>
      </c>
      <c r="L84" s="52">
        <f t="shared" si="21"/>
        <v>28.571428571428569</v>
      </c>
      <c r="M84" s="52">
        <f t="shared" si="22"/>
        <v>85.714285714285694</v>
      </c>
      <c r="N84" s="2"/>
      <c r="Q84" s="25">
        <f t="shared" si="23"/>
        <v>7</v>
      </c>
    </row>
    <row r="85" spans="1:17">
      <c r="A85" s="159" t="s">
        <v>169</v>
      </c>
      <c r="B85" s="160"/>
      <c r="C85" s="26">
        <f>SUM(C76:C84)</f>
        <v>123</v>
      </c>
      <c r="D85" s="26">
        <f>SUM(D76:D84)</f>
        <v>5</v>
      </c>
      <c r="E85" s="27">
        <f t="shared" si="17"/>
        <v>4.0650406504065035</v>
      </c>
      <c r="F85" s="26">
        <f>SUM(F76:F84)</f>
        <v>28</v>
      </c>
      <c r="G85" s="27">
        <f t="shared" si="18"/>
        <v>22.76422764227642</v>
      </c>
      <c r="H85" s="26">
        <f>SUM(H76:H84)</f>
        <v>54</v>
      </c>
      <c r="I85" s="27">
        <f t="shared" si="19"/>
        <v>43.902439024390247</v>
      </c>
      <c r="J85" s="26">
        <f>SUM(J76:J84)</f>
        <v>36</v>
      </c>
      <c r="K85" s="27">
        <f t="shared" si="20"/>
        <v>29.268292682926827</v>
      </c>
      <c r="L85" s="27">
        <f t="shared" si="21"/>
        <v>73.170731707317074</v>
      </c>
      <c r="M85" s="27">
        <f t="shared" si="22"/>
        <v>95.934959349593498</v>
      </c>
      <c r="N85" s="28"/>
      <c r="Q85" s="25">
        <f>D85+F85+H85+J85</f>
        <v>123</v>
      </c>
    </row>
    <row r="86" spans="1:17">
      <c r="A86" s="164" t="s">
        <v>173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5"/>
    </row>
    <row r="87" spans="1:17">
      <c r="A87" s="166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7"/>
    </row>
    <row r="88" spans="1:17">
      <c r="A88" s="166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7"/>
    </row>
    <row r="89" spans="1:17">
      <c r="A89" s="166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7"/>
    </row>
    <row r="90" spans="1:17">
      <c r="A90" s="166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7"/>
    </row>
    <row r="91" spans="1:17">
      <c r="A91" s="40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4"/>
    </row>
    <row r="92" spans="1:17">
      <c r="A92" s="40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</row>
    <row r="93" spans="1:17">
      <c r="A93" s="40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</row>
    <row r="94" spans="1:17">
      <c r="A94" s="40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</row>
    <row r="95" spans="1:17">
      <c r="A95" s="4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4"/>
    </row>
    <row r="96" spans="1:17">
      <c r="A96" s="163" t="s">
        <v>269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</row>
    <row r="97" spans="1:17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</row>
    <row r="98" spans="1:17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</row>
    <row r="99" spans="1:17">
      <c r="A99" s="154" t="s">
        <v>156</v>
      </c>
      <c r="B99" s="144" t="s">
        <v>157</v>
      </c>
      <c r="C99" s="156" t="s">
        <v>158</v>
      </c>
      <c r="D99" s="156" t="s">
        <v>159</v>
      </c>
      <c r="E99" s="156"/>
      <c r="F99" s="156"/>
      <c r="G99" s="156"/>
      <c r="H99" s="156"/>
      <c r="I99" s="156"/>
      <c r="J99" s="156"/>
      <c r="K99" s="156"/>
      <c r="L99" s="157" t="s">
        <v>160</v>
      </c>
      <c r="M99" s="157" t="s">
        <v>161</v>
      </c>
      <c r="N99" s="158" t="s">
        <v>162</v>
      </c>
    </row>
    <row r="100" spans="1:17" ht="51.75" customHeight="1">
      <c r="A100" s="155"/>
      <c r="B100" s="144"/>
      <c r="C100" s="156"/>
      <c r="D100" s="23" t="s">
        <v>163</v>
      </c>
      <c r="E100" s="23" t="s">
        <v>34</v>
      </c>
      <c r="F100" s="23" t="s">
        <v>164</v>
      </c>
      <c r="G100" s="23" t="s">
        <v>34</v>
      </c>
      <c r="H100" s="23" t="s">
        <v>165</v>
      </c>
      <c r="I100" s="23" t="s">
        <v>34</v>
      </c>
      <c r="J100" s="23" t="s">
        <v>166</v>
      </c>
      <c r="K100" s="23" t="s">
        <v>34</v>
      </c>
      <c r="L100" s="157"/>
      <c r="M100" s="157"/>
      <c r="N100" s="158"/>
    </row>
    <row r="101" spans="1:17">
      <c r="A101" s="41">
        <v>5</v>
      </c>
      <c r="B101" s="53" t="s">
        <v>178</v>
      </c>
      <c r="C101" s="42">
        <f t="shared" ref="C101:C107" si="24">C78</f>
        <v>16</v>
      </c>
      <c r="D101" s="50">
        <f>'5 клас'!F23</f>
        <v>0</v>
      </c>
      <c r="E101" s="52">
        <f t="shared" ref="E101:E108" si="25">D101/C101*100</f>
        <v>0</v>
      </c>
      <c r="F101" s="50">
        <f>'5 клас'!F25</f>
        <v>6</v>
      </c>
      <c r="G101" s="52">
        <f t="shared" ref="G101:G108" si="26">F101/C101*100</f>
        <v>37.5</v>
      </c>
      <c r="H101" s="50">
        <f>'5 клас'!F27</f>
        <v>7</v>
      </c>
      <c r="I101" s="52">
        <f t="shared" ref="I101:I108" si="27">H101/C101*100</f>
        <v>43.75</v>
      </c>
      <c r="J101" s="50">
        <f>'5 клас'!F29</f>
        <v>3</v>
      </c>
      <c r="K101" s="52">
        <f t="shared" ref="K101:K108" si="28">J101/C101*100</f>
        <v>18.75</v>
      </c>
      <c r="L101" s="52">
        <f t="shared" ref="L101:L108" si="29">I101+K101</f>
        <v>62.5</v>
      </c>
      <c r="M101" s="52">
        <f t="shared" ref="M101:M108" si="30">G101+I101+K101</f>
        <v>100</v>
      </c>
      <c r="N101" s="45"/>
      <c r="Q101" s="25">
        <f t="shared" ref="Q101:Q107" si="31">D101+F101+H101+J101</f>
        <v>16</v>
      </c>
    </row>
    <row r="102" spans="1:17" ht="15" customHeight="1">
      <c r="A102" s="41">
        <v>6</v>
      </c>
      <c r="B102" s="53" t="s">
        <v>179</v>
      </c>
      <c r="C102" s="42">
        <f t="shared" si="24"/>
        <v>12</v>
      </c>
      <c r="D102" s="50">
        <f>'6 клас'!F18</f>
        <v>0</v>
      </c>
      <c r="E102" s="52">
        <f t="shared" si="25"/>
        <v>0</v>
      </c>
      <c r="F102" s="50">
        <f>'6 клас'!F20</f>
        <v>2</v>
      </c>
      <c r="G102" s="52">
        <f t="shared" si="26"/>
        <v>16.666666666666664</v>
      </c>
      <c r="H102" s="50">
        <f>'6 клас'!F22</f>
        <v>7</v>
      </c>
      <c r="I102" s="52">
        <f t="shared" si="27"/>
        <v>58.333333333333336</v>
      </c>
      <c r="J102" s="50">
        <f>'6 клас'!F24</f>
        <v>3</v>
      </c>
      <c r="K102" s="52">
        <f t="shared" si="28"/>
        <v>25</v>
      </c>
      <c r="L102" s="52">
        <f t="shared" si="29"/>
        <v>83.333333333333343</v>
      </c>
      <c r="M102" s="52">
        <f t="shared" si="30"/>
        <v>100</v>
      </c>
      <c r="N102" s="45"/>
      <c r="Q102" s="25">
        <f t="shared" si="31"/>
        <v>12</v>
      </c>
    </row>
    <row r="103" spans="1:17">
      <c r="A103" s="41">
        <v>7</v>
      </c>
      <c r="B103" s="53" t="s">
        <v>179</v>
      </c>
      <c r="C103" s="42">
        <f t="shared" si="24"/>
        <v>9</v>
      </c>
      <c r="D103" s="50">
        <f>'7 клас'!F15</f>
        <v>0</v>
      </c>
      <c r="E103" s="52">
        <f t="shared" si="25"/>
        <v>0</v>
      </c>
      <c r="F103" s="50">
        <f>'7 клас'!F17</f>
        <v>0</v>
      </c>
      <c r="G103" s="52">
        <f t="shared" si="26"/>
        <v>0</v>
      </c>
      <c r="H103" s="50">
        <f>'7 клас'!F19</f>
        <v>4</v>
      </c>
      <c r="I103" s="52">
        <f t="shared" si="27"/>
        <v>44.444444444444443</v>
      </c>
      <c r="J103" s="50">
        <f>'7 клас'!F21</f>
        <v>5</v>
      </c>
      <c r="K103" s="52">
        <f t="shared" si="28"/>
        <v>55.555555555555557</v>
      </c>
      <c r="L103" s="52">
        <f t="shared" si="29"/>
        <v>100</v>
      </c>
      <c r="M103" s="52">
        <f t="shared" si="30"/>
        <v>100</v>
      </c>
      <c r="N103" s="45"/>
      <c r="Q103" s="25">
        <f t="shared" si="31"/>
        <v>9</v>
      </c>
    </row>
    <row r="104" spans="1:17" ht="13.5" customHeight="1">
      <c r="A104" s="41">
        <v>8</v>
      </c>
      <c r="B104" s="53" t="s">
        <v>179</v>
      </c>
      <c r="C104" s="42">
        <f t="shared" si="24"/>
        <v>17</v>
      </c>
      <c r="D104" s="50">
        <f>'8 клас'!F23</f>
        <v>1</v>
      </c>
      <c r="E104" s="52">
        <f t="shared" si="25"/>
        <v>5.8823529411764701</v>
      </c>
      <c r="F104" s="50">
        <f>'8 клас'!F25</f>
        <v>3</v>
      </c>
      <c r="G104" s="52">
        <f t="shared" si="26"/>
        <v>17.647058823529413</v>
      </c>
      <c r="H104" s="50">
        <f>'8 клас'!F27</f>
        <v>9</v>
      </c>
      <c r="I104" s="52">
        <f t="shared" si="27"/>
        <v>52.941176470588239</v>
      </c>
      <c r="J104" s="50">
        <f>'8 клас'!F29</f>
        <v>4</v>
      </c>
      <c r="K104" s="52">
        <f t="shared" si="28"/>
        <v>23.52941176470588</v>
      </c>
      <c r="L104" s="52">
        <f t="shared" si="29"/>
        <v>76.470588235294116</v>
      </c>
      <c r="M104" s="52">
        <f t="shared" si="30"/>
        <v>94.117647058823536</v>
      </c>
      <c r="N104" s="45"/>
      <c r="Q104" s="25">
        <f t="shared" si="31"/>
        <v>17</v>
      </c>
    </row>
    <row r="105" spans="1:17">
      <c r="A105" s="48">
        <v>9</v>
      </c>
      <c r="B105" s="53" t="s">
        <v>179</v>
      </c>
      <c r="C105" s="50">
        <f t="shared" si="24"/>
        <v>15</v>
      </c>
      <c r="D105" s="50">
        <f>'9 клас'!F21</f>
        <v>0</v>
      </c>
      <c r="E105" s="52">
        <f t="shared" si="25"/>
        <v>0</v>
      </c>
      <c r="F105" s="50">
        <f>'9 клас'!F23</f>
        <v>5</v>
      </c>
      <c r="G105" s="52">
        <f t="shared" si="26"/>
        <v>33.333333333333329</v>
      </c>
      <c r="H105" s="50">
        <f>'9 клас'!F25</f>
        <v>5</v>
      </c>
      <c r="I105" s="52">
        <f t="shared" si="27"/>
        <v>33.333333333333329</v>
      </c>
      <c r="J105" s="50">
        <f>'9 клас'!F27</f>
        <v>5</v>
      </c>
      <c r="K105" s="52">
        <f t="shared" si="28"/>
        <v>33.333333333333329</v>
      </c>
      <c r="L105" s="52">
        <f t="shared" si="29"/>
        <v>66.666666666666657</v>
      </c>
      <c r="M105" s="52">
        <f t="shared" si="30"/>
        <v>99.999999999999986</v>
      </c>
      <c r="N105" s="2"/>
      <c r="Q105" s="25">
        <f t="shared" si="31"/>
        <v>15</v>
      </c>
    </row>
    <row r="106" spans="1:17">
      <c r="A106" s="48">
        <v>10</v>
      </c>
      <c r="B106" s="53" t="s">
        <v>179</v>
      </c>
      <c r="C106" s="50">
        <f t="shared" si="24"/>
        <v>10</v>
      </c>
      <c r="D106" s="50">
        <f>'10 клас'!E15</f>
        <v>0</v>
      </c>
      <c r="E106" s="52">
        <f t="shared" si="25"/>
        <v>0</v>
      </c>
      <c r="F106" s="50">
        <f>'10 клас'!E17</f>
        <v>2</v>
      </c>
      <c r="G106" s="52">
        <f t="shared" si="26"/>
        <v>20</v>
      </c>
      <c r="H106" s="50">
        <f>'10 клас'!E19</f>
        <v>3</v>
      </c>
      <c r="I106" s="52">
        <f t="shared" si="27"/>
        <v>30</v>
      </c>
      <c r="J106" s="50">
        <f>'10 клас'!E21</f>
        <v>5</v>
      </c>
      <c r="K106" s="52">
        <f t="shared" si="28"/>
        <v>50</v>
      </c>
      <c r="L106" s="52">
        <f t="shared" si="29"/>
        <v>80</v>
      </c>
      <c r="M106" s="52">
        <f t="shared" si="30"/>
        <v>100</v>
      </c>
      <c r="N106" s="2"/>
      <c r="Q106" s="25">
        <f t="shared" si="31"/>
        <v>10</v>
      </c>
    </row>
    <row r="107" spans="1:17">
      <c r="A107" s="48">
        <v>11</v>
      </c>
      <c r="B107" s="53" t="s">
        <v>178</v>
      </c>
      <c r="C107" s="50">
        <f t="shared" si="24"/>
        <v>7</v>
      </c>
      <c r="D107" s="50">
        <f>'11 клас'!E12</f>
        <v>1</v>
      </c>
      <c r="E107" s="52">
        <f t="shared" si="25"/>
        <v>14.285714285714285</v>
      </c>
      <c r="F107" s="50">
        <f>'11 клас'!E14</f>
        <v>1</v>
      </c>
      <c r="G107" s="52">
        <f t="shared" si="26"/>
        <v>14.285714285714285</v>
      </c>
      <c r="H107" s="50">
        <f>'11 клас'!E16</f>
        <v>3</v>
      </c>
      <c r="I107" s="52">
        <f t="shared" si="27"/>
        <v>42.857142857142854</v>
      </c>
      <c r="J107" s="50">
        <f>'11 клас'!E18</f>
        <v>2</v>
      </c>
      <c r="K107" s="52">
        <f t="shared" si="28"/>
        <v>28.571428571428569</v>
      </c>
      <c r="L107" s="52">
        <f t="shared" si="29"/>
        <v>71.428571428571416</v>
      </c>
      <c r="M107" s="52">
        <f t="shared" si="30"/>
        <v>85.714285714285708</v>
      </c>
      <c r="N107" s="2"/>
      <c r="Q107" s="25">
        <f t="shared" si="31"/>
        <v>7</v>
      </c>
    </row>
    <row r="108" spans="1:17">
      <c r="A108" s="159" t="s">
        <v>169</v>
      </c>
      <c r="B108" s="160"/>
      <c r="C108" s="26">
        <f>SUM(C101:C107)</f>
        <v>86</v>
      </c>
      <c r="D108" s="26">
        <f>SUM(D101:D107)</f>
        <v>2</v>
      </c>
      <c r="E108" s="27">
        <f t="shared" si="25"/>
        <v>2.3255813953488373</v>
      </c>
      <c r="F108" s="26">
        <f>SUM(F101:F107)</f>
        <v>19</v>
      </c>
      <c r="G108" s="27">
        <f t="shared" si="26"/>
        <v>22.093023255813954</v>
      </c>
      <c r="H108" s="26">
        <f>SUM(H101:H107)</f>
        <v>38</v>
      </c>
      <c r="I108" s="27">
        <f t="shared" si="27"/>
        <v>44.186046511627907</v>
      </c>
      <c r="J108" s="26">
        <f>SUM(J101:J107)</f>
        <v>27</v>
      </c>
      <c r="K108" s="27">
        <f t="shared" si="28"/>
        <v>31.395348837209301</v>
      </c>
      <c r="L108" s="27">
        <f t="shared" si="29"/>
        <v>75.581395348837205</v>
      </c>
      <c r="M108" s="27">
        <f t="shared" si="30"/>
        <v>97.674418604651152</v>
      </c>
      <c r="N108" s="28"/>
      <c r="Q108" s="25">
        <f>D108+F108+H108+J108</f>
        <v>86</v>
      </c>
    </row>
    <row r="109" spans="1:17">
      <c r="A109" s="164" t="s">
        <v>173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5"/>
      <c r="Q109" s="25"/>
    </row>
    <row r="110" spans="1:17">
      <c r="A110" s="166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7"/>
      <c r="Q110" s="25"/>
    </row>
    <row r="111" spans="1:17">
      <c r="A111" s="166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7"/>
      <c r="Q111" s="25"/>
    </row>
    <row r="112" spans="1:17">
      <c r="A112" s="166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7"/>
      <c r="Q112" s="25"/>
    </row>
    <row r="113" spans="1:17">
      <c r="A113" s="166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7"/>
      <c r="Q113" s="25"/>
    </row>
    <row r="114" spans="1:17">
      <c r="A114" s="166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7"/>
      <c r="Q114" s="25"/>
    </row>
    <row r="115" spans="1:17">
      <c r="A115" s="166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7"/>
      <c r="Q115" s="25"/>
    </row>
    <row r="116" spans="1:17">
      <c r="A116" s="166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7"/>
      <c r="Q116" s="25"/>
    </row>
    <row r="117" spans="1:17">
      <c r="A117" s="168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70"/>
    </row>
    <row r="118" spans="1:17" ht="24" customHeight="1">
      <c r="A118" s="163" t="s">
        <v>270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</row>
    <row r="119" spans="1:17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</row>
    <row r="120" spans="1:17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</row>
    <row r="121" spans="1:17" ht="46.5" customHeight="1">
      <c r="A121" s="154" t="s">
        <v>156</v>
      </c>
      <c r="B121" s="144" t="s">
        <v>157</v>
      </c>
      <c r="C121" s="156" t="s">
        <v>158</v>
      </c>
      <c r="D121" s="156" t="s">
        <v>159</v>
      </c>
      <c r="E121" s="156"/>
      <c r="F121" s="156"/>
      <c r="G121" s="156"/>
      <c r="H121" s="156"/>
      <c r="I121" s="156"/>
      <c r="J121" s="156"/>
      <c r="K121" s="156"/>
      <c r="L121" s="157" t="s">
        <v>160</v>
      </c>
      <c r="M121" s="157" t="s">
        <v>161</v>
      </c>
      <c r="N121" s="158" t="s">
        <v>162</v>
      </c>
    </row>
    <row r="122" spans="1:17">
      <c r="A122" s="155"/>
      <c r="B122" s="144"/>
      <c r="C122" s="156"/>
      <c r="D122" s="23" t="s">
        <v>163</v>
      </c>
      <c r="E122" s="23" t="s">
        <v>34</v>
      </c>
      <c r="F122" s="23" t="s">
        <v>164</v>
      </c>
      <c r="G122" s="23" t="s">
        <v>34</v>
      </c>
      <c r="H122" s="23" t="s">
        <v>165</v>
      </c>
      <c r="I122" s="23" t="s">
        <v>34</v>
      </c>
      <c r="J122" s="23" t="s">
        <v>166</v>
      </c>
      <c r="K122" s="23" t="s">
        <v>34</v>
      </c>
      <c r="L122" s="157"/>
      <c r="M122" s="157"/>
      <c r="N122" s="158"/>
    </row>
    <row r="123" spans="1:17">
      <c r="A123" s="41">
        <v>3</v>
      </c>
      <c r="B123" s="53" t="s">
        <v>180</v>
      </c>
      <c r="C123" s="42">
        <f t="shared" ref="C123:C131" si="32">C76</f>
        <v>15</v>
      </c>
      <c r="D123" s="50">
        <f>'3 клас'!E21</f>
        <v>0</v>
      </c>
      <c r="E123" s="52">
        <f t="shared" ref="E123:E132" si="33">D123/C123*100</f>
        <v>0</v>
      </c>
      <c r="F123" s="50">
        <f>'3 клас'!E23</f>
        <v>3</v>
      </c>
      <c r="G123" s="52">
        <f t="shared" ref="G123:G132" si="34">F123/C123*100</f>
        <v>20</v>
      </c>
      <c r="H123" s="50">
        <f>'3 клас'!E25</f>
        <v>8</v>
      </c>
      <c r="I123" s="52">
        <f t="shared" ref="I123:I132" si="35">H123/C123*100</f>
        <v>53.333333333333336</v>
      </c>
      <c r="J123" s="50">
        <f>'3 клас'!E27</f>
        <v>4</v>
      </c>
      <c r="K123" s="52">
        <f t="shared" ref="K123:K132" si="36">J123/C123*100</f>
        <v>26.666666666666668</v>
      </c>
      <c r="L123" s="52">
        <f t="shared" ref="L123:L132" si="37">I123+K123</f>
        <v>80</v>
      </c>
      <c r="M123" s="52">
        <f t="shared" ref="M123:M132" si="38">G123+I123+K123</f>
        <v>100.00000000000001</v>
      </c>
      <c r="N123" s="2"/>
      <c r="Q123" s="25">
        <f t="shared" ref="Q123:Q131" si="39">D123+F123+H123+J123</f>
        <v>15</v>
      </c>
    </row>
    <row r="124" spans="1:17">
      <c r="A124" s="41">
        <v>4</v>
      </c>
      <c r="B124" s="53" t="s">
        <v>180</v>
      </c>
      <c r="C124" s="42">
        <f t="shared" si="32"/>
        <v>22</v>
      </c>
      <c r="D124" s="50">
        <f>'4 клас'!E28</f>
        <v>0</v>
      </c>
      <c r="E124" s="52">
        <f t="shared" si="33"/>
        <v>0</v>
      </c>
      <c r="F124" s="50">
        <f>'4 клас'!E30</f>
        <v>6</v>
      </c>
      <c r="G124" s="52">
        <f t="shared" si="34"/>
        <v>27.27272727272727</v>
      </c>
      <c r="H124" s="50">
        <f>'4 клас'!E32</f>
        <v>12</v>
      </c>
      <c r="I124" s="52">
        <f t="shared" si="35"/>
        <v>54.54545454545454</v>
      </c>
      <c r="J124" s="50">
        <f>'4 клас'!E34</f>
        <v>4</v>
      </c>
      <c r="K124" s="52">
        <f t="shared" si="36"/>
        <v>18.181818181818183</v>
      </c>
      <c r="L124" s="52">
        <f t="shared" si="37"/>
        <v>72.72727272727272</v>
      </c>
      <c r="M124" s="52">
        <f t="shared" si="38"/>
        <v>100</v>
      </c>
      <c r="N124" s="2"/>
      <c r="Q124" s="25">
        <f t="shared" si="39"/>
        <v>22</v>
      </c>
    </row>
    <row r="125" spans="1:17">
      <c r="A125" s="41">
        <v>5</v>
      </c>
      <c r="B125" s="53" t="s">
        <v>181</v>
      </c>
      <c r="C125" s="42">
        <f t="shared" si="32"/>
        <v>16</v>
      </c>
      <c r="D125" s="50">
        <f>'5 клас'!G23</f>
        <v>0</v>
      </c>
      <c r="E125" s="52">
        <f t="shared" si="33"/>
        <v>0</v>
      </c>
      <c r="F125" s="50">
        <f>'5 клас'!G25</f>
        <v>6</v>
      </c>
      <c r="G125" s="52">
        <f t="shared" si="34"/>
        <v>37.5</v>
      </c>
      <c r="H125" s="50">
        <f>'5 клас'!G27</f>
        <v>7</v>
      </c>
      <c r="I125" s="52">
        <f t="shared" si="35"/>
        <v>43.75</v>
      </c>
      <c r="J125" s="50">
        <f>'5 клас'!G29</f>
        <v>3</v>
      </c>
      <c r="K125" s="52">
        <f t="shared" si="36"/>
        <v>18.75</v>
      </c>
      <c r="L125" s="52">
        <f t="shared" si="37"/>
        <v>62.5</v>
      </c>
      <c r="M125" s="52">
        <f t="shared" si="38"/>
        <v>100</v>
      </c>
      <c r="N125" s="2"/>
      <c r="Q125" s="25">
        <f t="shared" si="39"/>
        <v>16</v>
      </c>
    </row>
    <row r="126" spans="1:17">
      <c r="A126" s="41">
        <v>6</v>
      </c>
      <c r="B126" s="53" t="s">
        <v>181</v>
      </c>
      <c r="C126" s="42">
        <f t="shared" si="32"/>
        <v>12</v>
      </c>
      <c r="D126" s="50">
        <f>'6 клас'!G18</f>
        <v>1</v>
      </c>
      <c r="E126" s="52">
        <f t="shared" si="33"/>
        <v>8.3333333333333321</v>
      </c>
      <c r="F126" s="50">
        <f>'6 клас'!G20</f>
        <v>2</v>
      </c>
      <c r="G126" s="52">
        <f t="shared" si="34"/>
        <v>16.666666666666664</v>
      </c>
      <c r="H126" s="50">
        <f>'6 клас'!G22</f>
        <v>8</v>
      </c>
      <c r="I126" s="52">
        <f t="shared" si="35"/>
        <v>66.666666666666657</v>
      </c>
      <c r="J126" s="50">
        <f>'6 клас'!G24</f>
        <v>1</v>
      </c>
      <c r="K126" s="52">
        <f t="shared" si="36"/>
        <v>8.3333333333333321</v>
      </c>
      <c r="L126" s="52">
        <f t="shared" si="37"/>
        <v>74.999999999999986</v>
      </c>
      <c r="M126" s="52">
        <f t="shared" si="38"/>
        <v>91.666666666666643</v>
      </c>
      <c r="N126" s="2"/>
      <c r="Q126" s="25">
        <f t="shared" si="39"/>
        <v>12</v>
      </c>
    </row>
    <row r="127" spans="1:17" ht="15" customHeight="1">
      <c r="A127" s="48">
        <v>7</v>
      </c>
      <c r="B127" s="53" t="s">
        <v>181</v>
      </c>
      <c r="C127" s="50">
        <f t="shared" si="32"/>
        <v>9</v>
      </c>
      <c r="D127" s="50">
        <f>'7 клас'!G15</f>
        <v>0</v>
      </c>
      <c r="E127" s="52">
        <f t="shared" si="33"/>
        <v>0</v>
      </c>
      <c r="F127" s="50">
        <f>'7 клас'!G17</f>
        <v>1</v>
      </c>
      <c r="G127" s="52">
        <f t="shared" si="34"/>
        <v>11.111111111111111</v>
      </c>
      <c r="H127" s="50">
        <f>'7 клас'!G19</f>
        <v>4</v>
      </c>
      <c r="I127" s="52">
        <f t="shared" si="35"/>
        <v>44.444444444444443</v>
      </c>
      <c r="J127" s="50">
        <f>'7 клас'!G21</f>
        <v>4</v>
      </c>
      <c r="K127" s="52">
        <f t="shared" si="36"/>
        <v>44.444444444444443</v>
      </c>
      <c r="L127" s="52">
        <f t="shared" si="37"/>
        <v>88.888888888888886</v>
      </c>
      <c r="M127" s="52">
        <f t="shared" si="38"/>
        <v>100</v>
      </c>
      <c r="N127" s="54"/>
      <c r="Q127" s="25">
        <f t="shared" si="39"/>
        <v>9</v>
      </c>
    </row>
    <row r="128" spans="1:17">
      <c r="A128" s="48">
        <v>8</v>
      </c>
      <c r="B128" s="53" t="s">
        <v>181</v>
      </c>
      <c r="C128" s="50">
        <f t="shared" si="32"/>
        <v>17</v>
      </c>
      <c r="D128" s="50">
        <f>'8 клас'!G23</f>
        <v>3</v>
      </c>
      <c r="E128" s="52">
        <f t="shared" si="33"/>
        <v>17.647058823529413</v>
      </c>
      <c r="F128" s="50">
        <f>'8 клас'!G25</f>
        <v>8</v>
      </c>
      <c r="G128" s="52">
        <f t="shared" si="34"/>
        <v>47.058823529411761</v>
      </c>
      <c r="H128" s="50">
        <f>'8 клас'!G27</f>
        <v>6</v>
      </c>
      <c r="I128" s="52">
        <f t="shared" si="35"/>
        <v>35.294117647058826</v>
      </c>
      <c r="J128" s="50">
        <f>'8 клас'!G29</f>
        <v>0</v>
      </c>
      <c r="K128" s="52">
        <f t="shared" si="36"/>
        <v>0</v>
      </c>
      <c r="L128" s="52">
        <f t="shared" si="37"/>
        <v>35.294117647058826</v>
      </c>
      <c r="M128" s="52">
        <f t="shared" si="38"/>
        <v>82.35294117647058</v>
      </c>
      <c r="N128" s="54"/>
      <c r="Q128" s="25">
        <f t="shared" si="39"/>
        <v>17</v>
      </c>
    </row>
    <row r="129" spans="1:17" ht="15" customHeight="1">
      <c r="A129" s="48">
        <v>9</v>
      </c>
      <c r="B129" s="55" t="s">
        <v>181</v>
      </c>
      <c r="C129" s="50">
        <f t="shared" si="32"/>
        <v>15</v>
      </c>
      <c r="D129" s="50">
        <f>'9 клас'!G21</f>
        <v>0</v>
      </c>
      <c r="E129" s="52">
        <f t="shared" si="33"/>
        <v>0</v>
      </c>
      <c r="F129" s="50">
        <f>'9 клас'!G23</f>
        <v>8</v>
      </c>
      <c r="G129" s="52">
        <f t="shared" si="34"/>
        <v>53.333333333333336</v>
      </c>
      <c r="H129" s="50">
        <f>'9 клас'!G25</f>
        <v>5</v>
      </c>
      <c r="I129" s="52">
        <f t="shared" si="35"/>
        <v>33.333333333333329</v>
      </c>
      <c r="J129" s="50">
        <f>'9 клас'!G27</f>
        <v>2</v>
      </c>
      <c r="K129" s="52">
        <f t="shared" si="36"/>
        <v>13.333333333333334</v>
      </c>
      <c r="L129" s="52">
        <f t="shared" si="37"/>
        <v>46.666666666666664</v>
      </c>
      <c r="M129" s="52">
        <f t="shared" si="38"/>
        <v>99.999999999999986</v>
      </c>
      <c r="N129" s="54"/>
      <c r="Q129" s="25">
        <f t="shared" si="39"/>
        <v>15</v>
      </c>
    </row>
    <row r="130" spans="1:17" ht="15" customHeight="1">
      <c r="A130" s="48">
        <v>10</v>
      </c>
      <c r="B130" s="55" t="s">
        <v>181</v>
      </c>
      <c r="C130" s="50">
        <f t="shared" si="32"/>
        <v>10</v>
      </c>
      <c r="D130" s="50">
        <f>'10 клас'!F15</f>
        <v>0</v>
      </c>
      <c r="E130" s="52">
        <f t="shared" si="33"/>
        <v>0</v>
      </c>
      <c r="F130" s="50">
        <f>'10 клас'!F17</f>
        <v>5</v>
      </c>
      <c r="G130" s="52">
        <f t="shared" si="34"/>
        <v>50</v>
      </c>
      <c r="H130" s="50">
        <f>'10 клас'!F19</f>
        <v>2</v>
      </c>
      <c r="I130" s="52">
        <f t="shared" si="35"/>
        <v>20</v>
      </c>
      <c r="J130" s="50">
        <f>'10 клас'!F21</f>
        <v>3</v>
      </c>
      <c r="K130" s="52">
        <f t="shared" si="36"/>
        <v>30</v>
      </c>
      <c r="L130" s="52">
        <f t="shared" si="37"/>
        <v>50</v>
      </c>
      <c r="M130" s="52">
        <f t="shared" si="38"/>
        <v>100</v>
      </c>
      <c r="N130" s="2"/>
      <c r="Q130" s="25">
        <f t="shared" si="39"/>
        <v>10</v>
      </c>
    </row>
    <row r="131" spans="1:17">
      <c r="A131" s="48">
        <v>11</v>
      </c>
      <c r="B131" s="55" t="s">
        <v>181</v>
      </c>
      <c r="C131" s="50">
        <f t="shared" si="32"/>
        <v>7</v>
      </c>
      <c r="D131" s="50">
        <f>'11 клас'!F12</f>
        <v>1</v>
      </c>
      <c r="E131" s="52">
        <f t="shared" si="33"/>
        <v>14.285714285714285</v>
      </c>
      <c r="F131" s="50">
        <f>'11 клас'!F14</f>
        <v>4</v>
      </c>
      <c r="G131" s="52">
        <f t="shared" si="34"/>
        <v>57.142857142857139</v>
      </c>
      <c r="H131" s="50">
        <f>'11 клас'!F16</f>
        <v>1</v>
      </c>
      <c r="I131" s="52">
        <f t="shared" si="35"/>
        <v>14.285714285714285</v>
      </c>
      <c r="J131" s="50">
        <f>'11 клас'!F18</f>
        <v>1</v>
      </c>
      <c r="K131" s="52">
        <f t="shared" si="36"/>
        <v>14.285714285714285</v>
      </c>
      <c r="L131" s="52">
        <f t="shared" si="37"/>
        <v>28.571428571428569</v>
      </c>
      <c r="M131" s="52">
        <f t="shared" si="38"/>
        <v>85.714285714285694</v>
      </c>
      <c r="N131" s="2"/>
      <c r="Q131" s="25">
        <f t="shared" si="39"/>
        <v>7</v>
      </c>
    </row>
    <row r="132" spans="1:17">
      <c r="A132" s="159" t="s">
        <v>169</v>
      </c>
      <c r="B132" s="160"/>
      <c r="C132" s="26">
        <f>SUM(C123:C131)</f>
        <v>123</v>
      </c>
      <c r="D132" s="26">
        <f>SUM(D123:D131)</f>
        <v>5</v>
      </c>
      <c r="E132" s="27">
        <f t="shared" si="33"/>
        <v>4.0650406504065035</v>
      </c>
      <c r="F132" s="26">
        <f>SUM(F123:F131)</f>
        <v>43</v>
      </c>
      <c r="G132" s="27">
        <f t="shared" si="34"/>
        <v>34.959349593495936</v>
      </c>
      <c r="H132" s="26">
        <f>SUM(H123:H131)</f>
        <v>53</v>
      </c>
      <c r="I132" s="27">
        <f t="shared" si="35"/>
        <v>43.089430894308947</v>
      </c>
      <c r="J132" s="26">
        <f>SUM(J123:J131)</f>
        <v>22</v>
      </c>
      <c r="K132" s="27">
        <f t="shared" si="36"/>
        <v>17.886178861788618</v>
      </c>
      <c r="L132" s="27">
        <f t="shared" si="37"/>
        <v>60.975609756097569</v>
      </c>
      <c r="M132" s="27">
        <f t="shared" si="38"/>
        <v>95.934959349593512</v>
      </c>
      <c r="N132" s="56"/>
      <c r="Q132" s="25">
        <f>D132+F132+H132+J132</f>
        <v>123</v>
      </c>
    </row>
    <row r="133" spans="1:17">
      <c r="A133" s="161" t="s">
        <v>173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5"/>
      <c r="Q133" s="25"/>
    </row>
    <row r="134" spans="1:17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7"/>
      <c r="Q134" s="25"/>
    </row>
    <row r="135" spans="1:17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7"/>
      <c r="Q135" s="25"/>
    </row>
    <row r="136" spans="1:17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7"/>
      <c r="Q136" s="25"/>
    </row>
    <row r="137" spans="1:17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7"/>
      <c r="Q137" s="25"/>
    </row>
    <row r="138" spans="1:17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7"/>
      <c r="Q138" s="25"/>
    </row>
    <row r="139" spans="1:17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7"/>
      <c r="Q139" s="25"/>
    </row>
    <row r="140" spans="1:17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7"/>
      <c r="Q140" s="25"/>
    </row>
    <row r="141" spans="1:17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7"/>
      <c r="Q141" s="25"/>
    </row>
    <row r="142" spans="1:17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70"/>
    </row>
    <row r="143" spans="1:17" ht="18.75" customHeight="1">
      <c r="A143" s="163" t="s">
        <v>271</v>
      </c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</row>
    <row r="144" spans="1:17" ht="1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9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</row>
    <row r="146" spans="1:19" ht="13.5" customHeight="1">
      <c r="A146" s="154" t="s">
        <v>156</v>
      </c>
      <c r="B146" s="144" t="s">
        <v>157</v>
      </c>
      <c r="C146" s="156" t="s">
        <v>158</v>
      </c>
      <c r="D146" s="156" t="s">
        <v>159</v>
      </c>
      <c r="E146" s="156"/>
      <c r="F146" s="156"/>
      <c r="G146" s="156"/>
      <c r="H146" s="156"/>
      <c r="I146" s="156"/>
      <c r="J146" s="156"/>
      <c r="K146" s="156"/>
      <c r="L146" s="157" t="s">
        <v>160</v>
      </c>
      <c r="M146" s="157" t="s">
        <v>161</v>
      </c>
      <c r="N146" s="158" t="s">
        <v>162</v>
      </c>
    </row>
    <row r="147" spans="1:19" ht="43.5" customHeight="1">
      <c r="A147" s="155"/>
      <c r="B147" s="144"/>
      <c r="C147" s="156"/>
      <c r="D147" s="23" t="s">
        <v>163</v>
      </c>
      <c r="E147" s="23" t="s">
        <v>34</v>
      </c>
      <c r="F147" s="23" t="s">
        <v>164</v>
      </c>
      <c r="G147" s="23" t="s">
        <v>34</v>
      </c>
      <c r="H147" s="23" t="s">
        <v>165</v>
      </c>
      <c r="I147" s="23" t="s">
        <v>34</v>
      </c>
      <c r="J147" s="23" t="s">
        <v>166</v>
      </c>
      <c r="K147" s="23" t="s">
        <v>34</v>
      </c>
      <c r="L147" s="157"/>
      <c r="M147" s="157"/>
      <c r="N147" s="158"/>
    </row>
    <row r="148" spans="1:19">
      <c r="A148" s="41">
        <v>7</v>
      </c>
      <c r="B148" s="53" t="s">
        <v>182</v>
      </c>
      <c r="C148" s="42">
        <f t="shared" ref="C148:C152" si="40">C127</f>
        <v>9</v>
      </c>
      <c r="D148" s="50">
        <f>'7 клас'!J15</f>
        <v>0</v>
      </c>
      <c r="E148" s="52">
        <f t="shared" ref="E148:E153" si="41">D148/C148*100</f>
        <v>0</v>
      </c>
      <c r="F148" s="50">
        <f>'7 клас'!J17</f>
        <v>2</v>
      </c>
      <c r="G148" s="52">
        <f t="shared" ref="G148:G153" si="42">F148/C148*100</f>
        <v>22.222222222222221</v>
      </c>
      <c r="H148" s="50">
        <f>'7 клас'!J19</f>
        <v>5</v>
      </c>
      <c r="I148" s="52">
        <f t="shared" ref="I148:I153" si="43">H148/C148*100</f>
        <v>55.555555555555557</v>
      </c>
      <c r="J148" s="50">
        <f>'7 клас'!J21</f>
        <v>2</v>
      </c>
      <c r="K148" s="52">
        <f t="shared" ref="K148:K153" si="44">J148/C148*100</f>
        <v>22.222222222222221</v>
      </c>
      <c r="L148" s="52">
        <f t="shared" ref="L148:L153" si="45">I148+K148</f>
        <v>77.777777777777771</v>
      </c>
      <c r="M148" s="52">
        <f t="shared" ref="M148:M153" si="46">G148+I148+K148</f>
        <v>100</v>
      </c>
      <c r="N148" s="45"/>
      <c r="Q148" s="25">
        <f t="shared" ref="Q148:Q153" si="47">D148+F148+H148+J148</f>
        <v>9</v>
      </c>
    </row>
    <row r="149" spans="1:19">
      <c r="A149" s="41">
        <v>8</v>
      </c>
      <c r="B149" s="53" t="s">
        <v>182</v>
      </c>
      <c r="C149" s="42">
        <f t="shared" si="40"/>
        <v>17</v>
      </c>
      <c r="D149" s="50">
        <f>'8 клас'!J23</f>
        <v>2</v>
      </c>
      <c r="E149" s="52">
        <f t="shared" si="41"/>
        <v>11.76470588235294</v>
      </c>
      <c r="F149" s="50">
        <f>'8 клас'!J25</f>
        <v>11</v>
      </c>
      <c r="G149" s="52">
        <f t="shared" si="42"/>
        <v>64.705882352941174</v>
      </c>
      <c r="H149" s="50">
        <f>'8 клас'!J27</f>
        <v>2</v>
      </c>
      <c r="I149" s="52">
        <f t="shared" si="43"/>
        <v>11.76470588235294</v>
      </c>
      <c r="J149" s="50">
        <f>'8 клас'!J29</f>
        <v>2</v>
      </c>
      <c r="K149" s="52">
        <f t="shared" si="44"/>
        <v>11.76470588235294</v>
      </c>
      <c r="L149" s="52">
        <f t="shared" si="45"/>
        <v>23.52941176470588</v>
      </c>
      <c r="M149" s="52">
        <f t="shared" si="46"/>
        <v>88.235294117647058</v>
      </c>
      <c r="N149" s="45"/>
      <c r="Q149" s="25">
        <f t="shared" si="47"/>
        <v>17</v>
      </c>
    </row>
    <row r="150" spans="1:19">
      <c r="A150" s="41">
        <v>9</v>
      </c>
      <c r="B150" s="53" t="s">
        <v>183</v>
      </c>
      <c r="C150" s="42">
        <f t="shared" si="40"/>
        <v>15</v>
      </c>
      <c r="D150" s="50">
        <f>'9 клас'!K21</f>
        <v>0</v>
      </c>
      <c r="E150" s="52">
        <f t="shared" si="41"/>
        <v>0</v>
      </c>
      <c r="F150" s="50">
        <f>'9 клас'!K23</f>
        <v>9</v>
      </c>
      <c r="G150" s="52">
        <f t="shared" si="42"/>
        <v>60</v>
      </c>
      <c r="H150" s="50">
        <f>'9 клас'!K25</f>
        <v>4</v>
      </c>
      <c r="I150" s="52">
        <f t="shared" si="43"/>
        <v>26.666666666666668</v>
      </c>
      <c r="J150" s="50">
        <f>'9 клас'!K27</f>
        <v>2</v>
      </c>
      <c r="K150" s="52">
        <f t="shared" si="44"/>
        <v>13.333333333333334</v>
      </c>
      <c r="L150" s="52">
        <f t="shared" si="45"/>
        <v>40</v>
      </c>
      <c r="M150" s="52">
        <f t="shared" si="46"/>
        <v>100</v>
      </c>
      <c r="N150" s="45"/>
      <c r="Q150" s="25">
        <f t="shared" si="47"/>
        <v>15</v>
      </c>
    </row>
    <row r="151" spans="1:19">
      <c r="A151" s="41">
        <v>10</v>
      </c>
      <c r="B151" s="53" t="s">
        <v>182</v>
      </c>
      <c r="C151" s="42">
        <f t="shared" si="40"/>
        <v>10</v>
      </c>
      <c r="D151" s="50">
        <f>'10 клас'!J15</f>
        <v>0</v>
      </c>
      <c r="E151" s="52">
        <f t="shared" si="41"/>
        <v>0</v>
      </c>
      <c r="F151" s="50">
        <f>'10 клас'!J17</f>
        <v>6</v>
      </c>
      <c r="G151" s="52">
        <f t="shared" si="42"/>
        <v>60</v>
      </c>
      <c r="H151" s="50">
        <f>'10 клас'!J19</f>
        <v>2</v>
      </c>
      <c r="I151" s="52">
        <f t="shared" si="43"/>
        <v>20</v>
      </c>
      <c r="J151" s="50">
        <f>'10 клас'!J21</f>
        <v>2</v>
      </c>
      <c r="K151" s="52">
        <f t="shared" si="44"/>
        <v>20</v>
      </c>
      <c r="L151" s="52">
        <f t="shared" si="45"/>
        <v>40</v>
      </c>
      <c r="M151" s="52">
        <f t="shared" si="46"/>
        <v>100</v>
      </c>
      <c r="N151" s="45"/>
      <c r="Q151" s="25">
        <f t="shared" si="47"/>
        <v>10</v>
      </c>
    </row>
    <row r="152" spans="1:19">
      <c r="A152" s="41">
        <v>11</v>
      </c>
      <c r="B152" s="53" t="s">
        <v>183</v>
      </c>
      <c r="C152" s="50">
        <f t="shared" si="40"/>
        <v>7</v>
      </c>
      <c r="D152" s="50">
        <f>'11 клас'!J12</f>
        <v>0</v>
      </c>
      <c r="E152" s="52">
        <f t="shared" si="41"/>
        <v>0</v>
      </c>
      <c r="F152" s="50">
        <f>'11 клас'!J14</f>
        <v>3</v>
      </c>
      <c r="G152" s="52">
        <f t="shared" si="42"/>
        <v>42.857142857142854</v>
      </c>
      <c r="H152" s="50">
        <f>'11 клас'!J16</f>
        <v>2</v>
      </c>
      <c r="I152" s="52">
        <f t="shared" si="43"/>
        <v>28.571428571428569</v>
      </c>
      <c r="J152" s="50">
        <f>'11 клас'!J18</f>
        <v>2</v>
      </c>
      <c r="K152" s="52">
        <f t="shared" si="44"/>
        <v>28.571428571428569</v>
      </c>
      <c r="L152" s="52">
        <f t="shared" si="45"/>
        <v>57.142857142857139</v>
      </c>
      <c r="M152" s="52">
        <f t="shared" si="46"/>
        <v>99.999999999999986</v>
      </c>
      <c r="N152" s="2"/>
      <c r="Q152" s="25">
        <f t="shared" si="47"/>
        <v>7</v>
      </c>
    </row>
    <row r="153" spans="1:19" ht="15" customHeight="1">
      <c r="A153" s="159" t="s">
        <v>169</v>
      </c>
      <c r="B153" s="160"/>
      <c r="C153" s="57">
        <f>SUM(C148:C152)</f>
        <v>58</v>
      </c>
      <c r="D153" s="57">
        <f>SUM(D148:D152)</f>
        <v>2</v>
      </c>
      <c r="E153" s="58">
        <f t="shared" si="41"/>
        <v>3.4482758620689653</v>
      </c>
      <c r="F153" s="57">
        <f>SUM(F148:F152)</f>
        <v>31</v>
      </c>
      <c r="G153" s="58">
        <f t="shared" si="42"/>
        <v>53.448275862068961</v>
      </c>
      <c r="H153" s="57">
        <f>SUM(H148:H152)</f>
        <v>15</v>
      </c>
      <c r="I153" s="58">
        <f t="shared" si="43"/>
        <v>25.862068965517242</v>
      </c>
      <c r="J153" s="57">
        <f>SUM(J148:J152)</f>
        <v>10</v>
      </c>
      <c r="K153" s="58">
        <f t="shared" si="44"/>
        <v>17.241379310344829</v>
      </c>
      <c r="L153" s="58">
        <f t="shared" si="45"/>
        <v>43.103448275862071</v>
      </c>
      <c r="M153" s="58">
        <f t="shared" si="46"/>
        <v>96.551724137931032</v>
      </c>
      <c r="N153" s="28"/>
      <c r="Q153" s="25">
        <f t="shared" si="47"/>
        <v>58</v>
      </c>
    </row>
    <row r="154" spans="1:19">
      <c r="A154" s="164" t="s">
        <v>173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5"/>
    </row>
    <row r="155" spans="1:19">
      <c r="A155" s="166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7"/>
    </row>
    <row r="156" spans="1:19">
      <c r="A156" s="166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7"/>
    </row>
    <row r="157" spans="1:19">
      <c r="A157" s="166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7"/>
    </row>
    <row r="158" spans="1:19">
      <c r="A158" s="168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70"/>
      <c r="Q158" s="22">
        <v>43</v>
      </c>
      <c r="S158" s="22">
        <v>97</v>
      </c>
    </row>
    <row r="159" spans="1:19" ht="15" customHeight="1">
      <c r="A159" s="163" t="s">
        <v>272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Q159" s="22">
        <v>47</v>
      </c>
      <c r="S159" s="22">
        <v>93</v>
      </c>
    </row>
    <row r="160" spans="1:19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Q160" s="22">
        <v>57</v>
      </c>
      <c r="S160" s="22">
        <v>100</v>
      </c>
    </row>
    <row r="161" spans="1:19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Q161" s="22">
        <f>SUM(Q158:Q160)</f>
        <v>147</v>
      </c>
      <c r="S161" s="22">
        <f>SUM(S158:S160)</f>
        <v>290</v>
      </c>
    </row>
    <row r="162" spans="1:19">
      <c r="A162" s="154" t="s">
        <v>156</v>
      </c>
      <c r="B162" s="144" t="s">
        <v>157</v>
      </c>
      <c r="C162" s="156" t="s">
        <v>158</v>
      </c>
      <c r="D162" s="156" t="s">
        <v>159</v>
      </c>
      <c r="E162" s="156"/>
      <c r="F162" s="156"/>
      <c r="G162" s="156"/>
      <c r="H162" s="156"/>
      <c r="I162" s="156"/>
      <c r="J162" s="156"/>
      <c r="K162" s="156"/>
      <c r="L162" s="157" t="s">
        <v>160</v>
      </c>
      <c r="M162" s="157" t="s">
        <v>161</v>
      </c>
      <c r="N162" s="158" t="s">
        <v>162</v>
      </c>
      <c r="Q162" s="109">
        <v>49</v>
      </c>
      <c r="S162" s="109">
        <v>97</v>
      </c>
    </row>
    <row r="163" spans="1:19" ht="42.75" customHeight="1">
      <c r="A163" s="155"/>
      <c r="B163" s="144"/>
      <c r="C163" s="156"/>
      <c r="D163" s="23" t="s">
        <v>163</v>
      </c>
      <c r="E163" s="23" t="s">
        <v>34</v>
      </c>
      <c r="F163" s="23" t="s">
        <v>164</v>
      </c>
      <c r="G163" s="23" t="s">
        <v>34</v>
      </c>
      <c r="H163" s="23" t="s">
        <v>165</v>
      </c>
      <c r="I163" s="23" t="s">
        <v>34</v>
      </c>
      <c r="J163" s="23" t="s">
        <v>166</v>
      </c>
      <c r="K163" s="23" t="s">
        <v>34</v>
      </c>
      <c r="L163" s="157"/>
      <c r="M163" s="157"/>
      <c r="N163" s="158"/>
    </row>
    <row r="164" spans="1:19">
      <c r="A164" s="41">
        <v>7</v>
      </c>
      <c r="B164" s="53" t="s">
        <v>182</v>
      </c>
      <c r="C164" s="42">
        <f t="shared" ref="C164:C168" si="48">C127</f>
        <v>9</v>
      </c>
      <c r="D164" s="50">
        <f>'7 клас'!K15</f>
        <v>0</v>
      </c>
      <c r="E164" s="52">
        <f t="shared" ref="E164:E169" si="49">D164/C164*100</f>
        <v>0</v>
      </c>
      <c r="F164" s="50">
        <f>'7 клас'!K17</f>
        <v>1</v>
      </c>
      <c r="G164" s="52">
        <f t="shared" ref="G164:G169" si="50">F164/C164*100</f>
        <v>11.111111111111111</v>
      </c>
      <c r="H164" s="50">
        <f>'7 клас'!K19</f>
        <v>7</v>
      </c>
      <c r="I164" s="52">
        <f t="shared" ref="I164:I169" si="51">H164/C164*100</f>
        <v>77.777777777777786</v>
      </c>
      <c r="J164" s="50">
        <f>'7 клас'!K21</f>
        <v>1</v>
      </c>
      <c r="K164" s="52">
        <f t="shared" ref="K164:K169" si="52">J164/C164*100</f>
        <v>11.111111111111111</v>
      </c>
      <c r="L164" s="52">
        <f t="shared" ref="L164:L169" si="53">I164+K164</f>
        <v>88.8888888888889</v>
      </c>
      <c r="M164" s="52">
        <f t="shared" ref="M164:M169" si="54">G164+I164+K164</f>
        <v>100.00000000000001</v>
      </c>
      <c r="N164" s="45"/>
      <c r="Q164" s="25">
        <f t="shared" ref="Q164:Q169" si="55">D164+F164+H164+J164</f>
        <v>9</v>
      </c>
    </row>
    <row r="165" spans="1:19" ht="15" customHeight="1">
      <c r="A165" s="41">
        <v>8</v>
      </c>
      <c r="B165" s="53" t="s">
        <v>182</v>
      </c>
      <c r="C165" s="42">
        <f t="shared" si="48"/>
        <v>17</v>
      </c>
      <c r="D165" s="50">
        <f>'8 клас'!K23</f>
        <v>3</v>
      </c>
      <c r="E165" s="52">
        <f t="shared" si="49"/>
        <v>17.647058823529413</v>
      </c>
      <c r="F165" s="50">
        <f>'8 клас'!K25</f>
        <v>10</v>
      </c>
      <c r="G165" s="52">
        <f t="shared" si="50"/>
        <v>58.82352941176471</v>
      </c>
      <c r="H165" s="50">
        <f>'8 клас'!K27</f>
        <v>2</v>
      </c>
      <c r="I165" s="52">
        <f t="shared" si="51"/>
        <v>11.76470588235294</v>
      </c>
      <c r="J165" s="50">
        <f>'8 клас'!K29</f>
        <v>2</v>
      </c>
      <c r="K165" s="52">
        <f t="shared" si="52"/>
        <v>11.76470588235294</v>
      </c>
      <c r="L165" s="52">
        <f t="shared" si="53"/>
        <v>23.52941176470588</v>
      </c>
      <c r="M165" s="52">
        <f t="shared" si="54"/>
        <v>82.352941176470594</v>
      </c>
      <c r="N165" s="45"/>
      <c r="Q165" s="25">
        <f t="shared" si="55"/>
        <v>17</v>
      </c>
    </row>
    <row r="166" spans="1:19">
      <c r="A166" s="41">
        <v>9</v>
      </c>
      <c r="B166" s="53" t="s">
        <v>183</v>
      </c>
      <c r="C166" s="42">
        <f t="shared" si="48"/>
        <v>15</v>
      </c>
      <c r="D166" s="50">
        <f>'9 клас'!L21</f>
        <v>0</v>
      </c>
      <c r="E166" s="52">
        <f t="shared" si="49"/>
        <v>0</v>
      </c>
      <c r="F166" s="50">
        <f>'9 клас'!L23</f>
        <v>8</v>
      </c>
      <c r="G166" s="52">
        <f t="shared" si="50"/>
        <v>53.333333333333336</v>
      </c>
      <c r="H166" s="50">
        <f>'9 клас'!L25</f>
        <v>5</v>
      </c>
      <c r="I166" s="52">
        <f t="shared" si="51"/>
        <v>33.333333333333329</v>
      </c>
      <c r="J166" s="50">
        <f>'9 клас'!L27</f>
        <v>2</v>
      </c>
      <c r="K166" s="52">
        <f t="shared" si="52"/>
        <v>13.333333333333334</v>
      </c>
      <c r="L166" s="52">
        <f t="shared" si="53"/>
        <v>46.666666666666664</v>
      </c>
      <c r="M166" s="52">
        <f t="shared" si="54"/>
        <v>99.999999999999986</v>
      </c>
      <c r="N166" s="45"/>
      <c r="Q166" s="25">
        <f t="shared" si="55"/>
        <v>15</v>
      </c>
    </row>
    <row r="167" spans="1:19" ht="18" customHeight="1">
      <c r="A167" s="41">
        <v>10</v>
      </c>
      <c r="B167" s="53" t="s">
        <v>182</v>
      </c>
      <c r="C167" s="42">
        <f t="shared" si="48"/>
        <v>10</v>
      </c>
      <c r="D167" s="50">
        <f>'10 клас'!K15</f>
        <v>0</v>
      </c>
      <c r="E167" s="52">
        <f t="shared" si="49"/>
        <v>0</v>
      </c>
      <c r="F167" s="50">
        <f>'10 клас'!K17</f>
        <v>5</v>
      </c>
      <c r="G167" s="52">
        <f t="shared" si="50"/>
        <v>50</v>
      </c>
      <c r="H167" s="50">
        <f>'10 клас'!K19</f>
        <v>3</v>
      </c>
      <c r="I167" s="52">
        <f t="shared" si="51"/>
        <v>30</v>
      </c>
      <c r="J167" s="50">
        <f>'10 клас'!K21</f>
        <v>2</v>
      </c>
      <c r="K167" s="52">
        <f t="shared" si="52"/>
        <v>20</v>
      </c>
      <c r="L167" s="52">
        <f t="shared" si="53"/>
        <v>50</v>
      </c>
      <c r="M167" s="52">
        <f t="shared" si="54"/>
        <v>100</v>
      </c>
      <c r="N167" s="45"/>
      <c r="Q167" s="25">
        <f t="shared" si="55"/>
        <v>10</v>
      </c>
    </row>
    <row r="168" spans="1:19" ht="15" customHeight="1">
      <c r="A168" s="48">
        <v>11</v>
      </c>
      <c r="B168" s="53" t="s">
        <v>183</v>
      </c>
      <c r="C168" s="50">
        <f t="shared" si="48"/>
        <v>7</v>
      </c>
      <c r="D168" s="50">
        <f>'11 клас'!K12</f>
        <v>1</v>
      </c>
      <c r="E168" s="52">
        <f t="shared" si="49"/>
        <v>14.285714285714285</v>
      </c>
      <c r="F168" s="50">
        <f>'11 клас'!K14</f>
        <v>3</v>
      </c>
      <c r="G168" s="52">
        <f t="shared" si="50"/>
        <v>42.857142857142854</v>
      </c>
      <c r="H168" s="50">
        <f>'11 клас'!K16</f>
        <v>1</v>
      </c>
      <c r="I168" s="52">
        <f t="shared" si="51"/>
        <v>14.285714285714285</v>
      </c>
      <c r="J168" s="50">
        <f>'11 клас'!K18</f>
        <v>2</v>
      </c>
      <c r="K168" s="52">
        <f t="shared" si="52"/>
        <v>28.571428571428569</v>
      </c>
      <c r="L168" s="52">
        <f t="shared" si="53"/>
        <v>42.857142857142854</v>
      </c>
      <c r="M168" s="52">
        <f t="shared" si="54"/>
        <v>85.714285714285708</v>
      </c>
      <c r="N168" s="2"/>
      <c r="Q168" s="25">
        <f t="shared" si="55"/>
        <v>7</v>
      </c>
    </row>
    <row r="169" spans="1:19">
      <c r="A169" s="159" t="s">
        <v>169</v>
      </c>
      <c r="B169" s="160"/>
      <c r="C169" s="26">
        <f>SUM(C164:C168)</f>
        <v>58</v>
      </c>
      <c r="D169" s="26">
        <f>SUM(D164:D168)</f>
        <v>4</v>
      </c>
      <c r="E169" s="27">
        <f t="shared" si="49"/>
        <v>6.8965517241379306</v>
      </c>
      <c r="F169" s="26">
        <f>SUM(F164:F168)</f>
        <v>27</v>
      </c>
      <c r="G169" s="27">
        <f t="shared" si="50"/>
        <v>46.551724137931032</v>
      </c>
      <c r="H169" s="26">
        <f>SUM(H164:H168)</f>
        <v>18</v>
      </c>
      <c r="I169" s="27">
        <f t="shared" si="51"/>
        <v>31.03448275862069</v>
      </c>
      <c r="J169" s="26">
        <f>SUM(J164:J168)</f>
        <v>9</v>
      </c>
      <c r="K169" s="27">
        <f t="shared" si="52"/>
        <v>15.517241379310345</v>
      </c>
      <c r="L169" s="27">
        <f t="shared" si="53"/>
        <v>46.551724137931032</v>
      </c>
      <c r="M169" s="27">
        <f t="shared" si="54"/>
        <v>93.103448275862064</v>
      </c>
      <c r="N169" s="28"/>
      <c r="Q169" s="25">
        <f t="shared" si="55"/>
        <v>58</v>
      </c>
    </row>
    <row r="170" spans="1:19" ht="14.25" customHeight="1">
      <c r="A170" s="164" t="s">
        <v>173</v>
      </c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5"/>
    </row>
    <row r="171" spans="1:19" ht="14.25" customHeight="1">
      <c r="A171" s="166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7"/>
    </row>
    <row r="172" spans="1:19" ht="14.25" customHeight="1">
      <c r="A172" s="16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7"/>
    </row>
    <row r="173" spans="1:19" ht="14.25" customHeight="1">
      <c r="A173" s="166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7"/>
    </row>
    <row r="174" spans="1:19" ht="14.25" customHeight="1">
      <c r="A174" s="166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7"/>
    </row>
    <row r="175" spans="1:19" ht="14.25" customHeight="1">
      <c r="A175" s="168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70"/>
    </row>
    <row r="176" spans="1:19" ht="15.75" customHeight="1">
      <c r="A176" s="163" t="s">
        <v>273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</row>
    <row r="177" spans="1:17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</row>
    <row r="178" spans="1:17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</row>
    <row r="179" spans="1:17">
      <c r="A179" s="154" t="s">
        <v>156</v>
      </c>
      <c r="B179" s="144" t="s">
        <v>157</v>
      </c>
      <c r="C179" s="156" t="s">
        <v>158</v>
      </c>
      <c r="D179" s="156" t="s">
        <v>159</v>
      </c>
      <c r="E179" s="156"/>
      <c r="F179" s="156"/>
      <c r="G179" s="156"/>
      <c r="H179" s="156"/>
      <c r="I179" s="156"/>
      <c r="J179" s="156"/>
      <c r="K179" s="156"/>
      <c r="L179" s="157" t="s">
        <v>160</v>
      </c>
      <c r="M179" s="157" t="s">
        <v>161</v>
      </c>
      <c r="N179" s="158" t="s">
        <v>162</v>
      </c>
    </row>
    <row r="180" spans="1:17" ht="48.75" customHeight="1">
      <c r="A180" s="155"/>
      <c r="B180" s="144"/>
      <c r="C180" s="156"/>
      <c r="D180" s="23" t="s">
        <v>163</v>
      </c>
      <c r="E180" s="23" t="s">
        <v>34</v>
      </c>
      <c r="F180" s="23" t="s">
        <v>164</v>
      </c>
      <c r="G180" s="23" t="s">
        <v>34</v>
      </c>
      <c r="H180" s="23" t="s">
        <v>165</v>
      </c>
      <c r="I180" s="23" t="s">
        <v>34</v>
      </c>
      <c r="J180" s="23" t="s">
        <v>166</v>
      </c>
      <c r="K180" s="23" t="s">
        <v>34</v>
      </c>
      <c r="L180" s="157"/>
      <c r="M180" s="157"/>
      <c r="N180" s="158"/>
    </row>
    <row r="181" spans="1:17">
      <c r="A181" s="41">
        <v>3</v>
      </c>
      <c r="B181" s="55" t="s">
        <v>167</v>
      </c>
      <c r="C181" s="42">
        <f>C123</f>
        <v>15</v>
      </c>
      <c r="D181" s="50">
        <f>'3 клас'!F21</f>
        <v>0</v>
      </c>
      <c r="E181" s="52">
        <f t="shared" ref="E181:E182" si="56">D181/C181*100</f>
        <v>0</v>
      </c>
      <c r="F181" s="50">
        <f>'3 клас'!F23</f>
        <v>1</v>
      </c>
      <c r="G181" s="52">
        <f t="shared" ref="G181:G182" si="57">F181/C181*100</f>
        <v>6.666666666666667</v>
      </c>
      <c r="H181" s="50">
        <f>'3 клас'!F25</f>
        <v>7</v>
      </c>
      <c r="I181" s="52">
        <f t="shared" ref="I181:I182" si="58">H181/C181*100</f>
        <v>46.666666666666664</v>
      </c>
      <c r="J181" s="50">
        <f>'3 клас'!F27</f>
        <v>7</v>
      </c>
      <c r="K181" s="52">
        <f t="shared" ref="K181:K182" si="59">J181/C181*100</f>
        <v>46.666666666666664</v>
      </c>
      <c r="L181" s="52">
        <f t="shared" ref="L181:L182" si="60">I181+K181</f>
        <v>93.333333333333329</v>
      </c>
      <c r="M181" s="52">
        <f t="shared" ref="M181:M182" si="61">G181+I181+K181</f>
        <v>100</v>
      </c>
      <c r="N181" s="45"/>
      <c r="Q181" s="25">
        <f>D181+F181+H181+J181</f>
        <v>15</v>
      </c>
    </row>
    <row r="182" spans="1:17">
      <c r="A182" s="41">
        <v>4</v>
      </c>
      <c r="B182" s="55" t="s">
        <v>65</v>
      </c>
      <c r="C182" s="42">
        <f>C124</f>
        <v>22</v>
      </c>
      <c r="D182" s="50">
        <f>'4 клас'!F28</f>
        <v>0</v>
      </c>
      <c r="E182" s="52">
        <f t="shared" si="56"/>
        <v>0</v>
      </c>
      <c r="F182" s="50">
        <f>'4 клас'!F30</f>
        <v>6</v>
      </c>
      <c r="G182" s="52">
        <f t="shared" si="57"/>
        <v>27.27272727272727</v>
      </c>
      <c r="H182" s="50">
        <f>'4 клас'!F32</f>
        <v>10</v>
      </c>
      <c r="I182" s="52">
        <f t="shared" si="58"/>
        <v>45.454545454545453</v>
      </c>
      <c r="J182" s="50">
        <f>'4 клас'!F34</f>
        <v>6</v>
      </c>
      <c r="K182" s="52">
        <f t="shared" si="59"/>
        <v>27.27272727272727</v>
      </c>
      <c r="L182" s="52">
        <f t="shared" si="60"/>
        <v>72.72727272727272</v>
      </c>
      <c r="M182" s="52">
        <f t="shared" si="61"/>
        <v>99.999999999999986</v>
      </c>
      <c r="N182" s="45"/>
      <c r="Q182" s="25">
        <f>D182+F182+H182+J182</f>
        <v>22</v>
      </c>
    </row>
    <row r="183" spans="1:17" ht="15" customHeight="1">
      <c r="A183" s="41">
        <v>5</v>
      </c>
      <c r="B183" s="53" t="s">
        <v>182</v>
      </c>
      <c r="C183" s="42">
        <f t="shared" ref="C183:C184" si="62">C125</f>
        <v>16</v>
      </c>
      <c r="D183" s="50">
        <f>'5 клас'!$J$23</f>
        <v>0</v>
      </c>
      <c r="E183" s="52">
        <f>D183/C183*100</f>
        <v>0</v>
      </c>
      <c r="F183" s="50">
        <f>'5 клас'!$J$25</f>
        <v>8</v>
      </c>
      <c r="G183" s="52">
        <f>F183/C183*100</f>
        <v>50</v>
      </c>
      <c r="H183" s="50">
        <f>'5 клас'!$J$27</f>
        <v>6</v>
      </c>
      <c r="I183" s="52">
        <f>H183/C183*100</f>
        <v>37.5</v>
      </c>
      <c r="J183" s="50">
        <f>'5 клас'!$J$29</f>
        <v>2</v>
      </c>
      <c r="K183" s="52">
        <f>J183/C183*100</f>
        <v>12.5</v>
      </c>
      <c r="L183" s="52">
        <f>I183+K183</f>
        <v>50</v>
      </c>
      <c r="M183" s="52">
        <f>G183+I183+K183</f>
        <v>100</v>
      </c>
      <c r="N183" s="45"/>
      <c r="Q183" s="25">
        <f>D183+F183+H183+J183</f>
        <v>16</v>
      </c>
    </row>
    <row r="184" spans="1:17">
      <c r="A184" s="41">
        <v>6</v>
      </c>
      <c r="B184" s="55" t="s">
        <v>182</v>
      </c>
      <c r="C184" s="42">
        <f t="shared" si="62"/>
        <v>12</v>
      </c>
      <c r="D184" s="50">
        <f>'6 клас'!$J$18</f>
        <v>0</v>
      </c>
      <c r="E184" s="52">
        <f>D184/C184*100</f>
        <v>0</v>
      </c>
      <c r="F184" s="50">
        <f>'6 клас'!$J$20</f>
        <v>4</v>
      </c>
      <c r="G184" s="52">
        <f>F184/C184*100</f>
        <v>33.333333333333329</v>
      </c>
      <c r="H184" s="50">
        <f>'6 клас'!$J$22</f>
        <v>8</v>
      </c>
      <c r="I184" s="52">
        <f>H184/C184*100</f>
        <v>66.666666666666657</v>
      </c>
      <c r="J184" s="50">
        <f>'6 клас'!$J$24</f>
        <v>0</v>
      </c>
      <c r="K184" s="52">
        <f>J184/C184*100</f>
        <v>0</v>
      </c>
      <c r="L184" s="52">
        <f>I184+K184</f>
        <v>66.666666666666657</v>
      </c>
      <c r="M184" s="52">
        <f>G184+I184+K184</f>
        <v>99.999999999999986</v>
      </c>
      <c r="N184" s="45"/>
      <c r="Q184" s="25">
        <f>D184+F184+H184+J184</f>
        <v>12</v>
      </c>
    </row>
    <row r="185" spans="1:17" ht="14.25" customHeight="1">
      <c r="A185" s="159" t="s">
        <v>169</v>
      </c>
      <c r="B185" s="160"/>
      <c r="C185" s="26">
        <f>SUM(C181:C184)</f>
        <v>65</v>
      </c>
      <c r="D185" s="26">
        <f>SUM(D181:D184)</f>
        <v>0</v>
      </c>
      <c r="E185" s="27">
        <f>D185/C185*100</f>
        <v>0</v>
      </c>
      <c r="F185" s="26">
        <f>SUM(F181:F184)</f>
        <v>19</v>
      </c>
      <c r="G185" s="27">
        <f>F185/C185*100</f>
        <v>29.230769230769234</v>
      </c>
      <c r="H185" s="26">
        <f>SUM(H181:H184)</f>
        <v>31</v>
      </c>
      <c r="I185" s="27">
        <f>H185/C185*100</f>
        <v>47.692307692307693</v>
      </c>
      <c r="J185" s="26">
        <f>SUM(J181:J184)</f>
        <v>15</v>
      </c>
      <c r="K185" s="27">
        <f>J185/C185*100</f>
        <v>23.076923076923077</v>
      </c>
      <c r="L185" s="27">
        <f>I185+K185</f>
        <v>70.769230769230774</v>
      </c>
      <c r="M185" s="27">
        <f>G185+I185+K185</f>
        <v>100.00000000000001</v>
      </c>
      <c r="N185" s="28"/>
      <c r="Q185" s="25">
        <f>D185+F185+H185+J185</f>
        <v>65</v>
      </c>
    </row>
    <row r="186" spans="1:17" ht="15" customHeight="1">
      <c r="A186" s="164" t="s">
        <v>173</v>
      </c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5"/>
    </row>
    <row r="187" spans="1:17">
      <c r="A187" s="166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7"/>
    </row>
    <row r="188" spans="1:17" ht="18.75" customHeight="1">
      <c r="A188" s="166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7"/>
    </row>
    <row r="189" spans="1:17">
      <c r="A189" s="166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7"/>
    </row>
    <row r="190" spans="1:17">
      <c r="A190" s="32"/>
      <c r="B190" s="33"/>
      <c r="C190" s="33"/>
      <c r="D190" s="33"/>
      <c r="E190" s="33"/>
      <c r="F190" s="33"/>
      <c r="G190" s="33"/>
      <c r="H190" s="33"/>
      <c r="J190" s="33"/>
      <c r="K190" s="33"/>
      <c r="L190" s="33"/>
      <c r="M190" s="33"/>
      <c r="N190" s="34"/>
    </row>
    <row r="191" spans="1:17" ht="16.5" customHeight="1">
      <c r="A191" s="163" t="s">
        <v>274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</row>
    <row r="192" spans="1:17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</row>
    <row r="193" spans="1:17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</row>
    <row r="194" spans="1:17" ht="45.75" customHeight="1">
      <c r="A194" s="154" t="s">
        <v>156</v>
      </c>
      <c r="B194" s="144" t="s">
        <v>157</v>
      </c>
      <c r="C194" s="156" t="s">
        <v>158</v>
      </c>
      <c r="D194" s="156" t="s">
        <v>159</v>
      </c>
      <c r="E194" s="156"/>
      <c r="F194" s="156"/>
      <c r="G194" s="156"/>
      <c r="H194" s="156"/>
      <c r="I194" s="156"/>
      <c r="J194" s="156"/>
      <c r="K194" s="156"/>
      <c r="L194" s="157" t="s">
        <v>160</v>
      </c>
      <c r="M194" s="157" t="s">
        <v>161</v>
      </c>
      <c r="N194" s="156" t="s">
        <v>162</v>
      </c>
    </row>
    <row r="195" spans="1:17" ht="15" customHeight="1">
      <c r="A195" s="155"/>
      <c r="B195" s="144"/>
      <c r="C195" s="156"/>
      <c r="D195" s="23" t="s">
        <v>163</v>
      </c>
      <c r="E195" s="23" t="s">
        <v>34</v>
      </c>
      <c r="F195" s="23" t="s">
        <v>164</v>
      </c>
      <c r="G195" s="23" t="s">
        <v>34</v>
      </c>
      <c r="H195" s="23" t="s">
        <v>165</v>
      </c>
      <c r="I195" s="23" t="s">
        <v>34</v>
      </c>
      <c r="J195" s="23" t="s">
        <v>166</v>
      </c>
      <c r="K195" s="23" t="s">
        <v>34</v>
      </c>
      <c r="L195" s="157"/>
      <c r="M195" s="157"/>
      <c r="N195" s="156"/>
    </row>
    <row r="196" spans="1:17">
      <c r="A196" s="41">
        <v>5</v>
      </c>
      <c r="B196" s="53" t="s">
        <v>184</v>
      </c>
      <c r="C196" s="42">
        <f>$C$183</f>
        <v>16</v>
      </c>
      <c r="D196" s="50">
        <f>'5 клас'!$H$23</f>
        <v>0</v>
      </c>
      <c r="E196" s="52">
        <f t="shared" ref="E196:E202" si="63">D196/C196*100</f>
        <v>0</v>
      </c>
      <c r="F196" s="50">
        <f>'5 клас'!H25</f>
        <v>8</v>
      </c>
      <c r="G196" s="52">
        <f t="shared" ref="G196:G202" si="64">F196/C196*100</f>
        <v>50</v>
      </c>
      <c r="H196" s="50">
        <f>'5 клас'!H27</f>
        <v>6</v>
      </c>
      <c r="I196" s="52">
        <f t="shared" ref="I196:I202" si="65">H196/C196*100</f>
        <v>37.5</v>
      </c>
      <c r="J196" s="50">
        <f>'5 клас'!H29</f>
        <v>2</v>
      </c>
      <c r="K196" s="52">
        <f t="shared" ref="K196:K202" si="66">J196/C196*100</f>
        <v>12.5</v>
      </c>
      <c r="L196" s="52">
        <f t="shared" ref="L196:L202" si="67">I196+K196</f>
        <v>50</v>
      </c>
      <c r="M196" s="52">
        <f t="shared" ref="M196:M202" si="68">G196+I196+K196</f>
        <v>100</v>
      </c>
      <c r="N196" s="45"/>
      <c r="Q196" s="25">
        <f t="shared" ref="Q196:Q201" si="69">D196+F196+H196+J196</f>
        <v>16</v>
      </c>
    </row>
    <row r="197" spans="1:17">
      <c r="A197" s="41">
        <v>7</v>
      </c>
      <c r="B197" s="53" t="s">
        <v>184</v>
      </c>
      <c r="C197" s="42">
        <f t="shared" ref="C197:C201" si="70">C164</f>
        <v>9</v>
      </c>
      <c r="D197" s="50">
        <f>'7 клас'!H15</f>
        <v>0</v>
      </c>
      <c r="E197" s="52">
        <f t="shared" si="63"/>
        <v>0</v>
      </c>
      <c r="F197" s="50">
        <f>'7 клас'!H17</f>
        <v>0</v>
      </c>
      <c r="G197" s="52">
        <f t="shared" si="64"/>
        <v>0</v>
      </c>
      <c r="H197" s="50">
        <f>'7 клас'!H19</f>
        <v>6</v>
      </c>
      <c r="I197" s="52">
        <f t="shared" si="65"/>
        <v>66.666666666666657</v>
      </c>
      <c r="J197" s="50">
        <f>'7 клас'!H21</f>
        <v>3</v>
      </c>
      <c r="K197" s="52">
        <f t="shared" si="66"/>
        <v>33.333333333333329</v>
      </c>
      <c r="L197" s="52">
        <f t="shared" si="67"/>
        <v>99.999999999999986</v>
      </c>
      <c r="M197" s="52">
        <f t="shared" si="68"/>
        <v>99.999999999999986</v>
      </c>
      <c r="N197" s="45"/>
      <c r="Q197" s="25">
        <f t="shared" si="69"/>
        <v>9</v>
      </c>
    </row>
    <row r="198" spans="1:17" ht="15" customHeight="1">
      <c r="A198" s="41">
        <v>8</v>
      </c>
      <c r="B198" s="53" t="s">
        <v>185</v>
      </c>
      <c r="C198" s="42">
        <f t="shared" si="70"/>
        <v>17</v>
      </c>
      <c r="D198" s="50">
        <f>'8 клас'!H23</f>
        <v>0</v>
      </c>
      <c r="E198" s="52">
        <f t="shared" si="63"/>
        <v>0</v>
      </c>
      <c r="F198" s="50">
        <f>'8 клас'!H25</f>
        <v>7</v>
      </c>
      <c r="G198" s="52">
        <f t="shared" si="64"/>
        <v>41.17647058823529</v>
      </c>
      <c r="H198" s="50">
        <f>'8 клас'!H27</f>
        <v>8</v>
      </c>
      <c r="I198" s="52">
        <f t="shared" si="65"/>
        <v>47.058823529411761</v>
      </c>
      <c r="J198" s="50">
        <f>'8 клас'!H29</f>
        <v>2</v>
      </c>
      <c r="K198" s="52">
        <f t="shared" si="66"/>
        <v>11.76470588235294</v>
      </c>
      <c r="L198" s="52">
        <f t="shared" si="67"/>
        <v>58.823529411764703</v>
      </c>
      <c r="M198" s="52">
        <f t="shared" si="68"/>
        <v>99.999999999999986</v>
      </c>
      <c r="N198" s="45"/>
      <c r="Q198" s="25">
        <f t="shared" si="69"/>
        <v>17</v>
      </c>
    </row>
    <row r="199" spans="1:17" ht="15" customHeight="1">
      <c r="A199" s="41">
        <v>9</v>
      </c>
      <c r="B199" s="53" t="s">
        <v>184</v>
      </c>
      <c r="C199" s="42">
        <f t="shared" si="70"/>
        <v>15</v>
      </c>
      <c r="D199" s="50">
        <f>'9 клас'!H21</f>
        <v>0</v>
      </c>
      <c r="E199" s="52">
        <f t="shared" si="63"/>
        <v>0</v>
      </c>
      <c r="F199" s="50">
        <f>'9 клас'!H23</f>
        <v>6</v>
      </c>
      <c r="G199" s="52">
        <f t="shared" si="64"/>
        <v>40</v>
      </c>
      <c r="H199" s="50">
        <f>'9 клас'!H25</f>
        <v>6</v>
      </c>
      <c r="I199" s="52">
        <f t="shared" si="65"/>
        <v>40</v>
      </c>
      <c r="J199" s="50">
        <f>'9 клас'!H27</f>
        <v>3</v>
      </c>
      <c r="K199" s="52">
        <f t="shared" si="66"/>
        <v>20</v>
      </c>
      <c r="L199" s="52">
        <f t="shared" si="67"/>
        <v>60</v>
      </c>
      <c r="M199" s="52">
        <f t="shared" si="68"/>
        <v>100</v>
      </c>
      <c r="N199" s="45"/>
      <c r="Q199" s="25">
        <f t="shared" si="69"/>
        <v>15</v>
      </c>
    </row>
    <row r="200" spans="1:17" ht="15" customHeight="1">
      <c r="A200" s="41">
        <v>10</v>
      </c>
      <c r="B200" s="53" t="s">
        <v>184</v>
      </c>
      <c r="C200" s="42">
        <f t="shared" si="70"/>
        <v>10</v>
      </c>
      <c r="D200" s="50">
        <f>'10 клас'!C150</f>
        <v>0</v>
      </c>
      <c r="E200" s="52">
        <f t="shared" si="63"/>
        <v>0</v>
      </c>
      <c r="F200" s="50">
        <f>'10 клас'!G17</f>
        <v>5</v>
      </c>
      <c r="G200" s="52">
        <f t="shared" si="64"/>
        <v>50</v>
      </c>
      <c r="H200" s="50">
        <f>'10 клас'!G19</f>
        <v>3</v>
      </c>
      <c r="I200" s="52">
        <f t="shared" si="65"/>
        <v>30</v>
      </c>
      <c r="J200" s="50">
        <f>'10 клас'!G21</f>
        <v>2</v>
      </c>
      <c r="K200" s="52">
        <f t="shared" si="66"/>
        <v>20</v>
      </c>
      <c r="L200" s="52">
        <f t="shared" si="67"/>
        <v>50</v>
      </c>
      <c r="M200" s="52">
        <f t="shared" si="68"/>
        <v>100</v>
      </c>
      <c r="N200" s="45"/>
      <c r="Q200" s="25">
        <f t="shared" si="69"/>
        <v>10</v>
      </c>
    </row>
    <row r="201" spans="1:17" ht="15" customHeight="1">
      <c r="A201" s="48">
        <v>11</v>
      </c>
      <c r="B201" s="53" t="s">
        <v>184</v>
      </c>
      <c r="C201" s="50">
        <f t="shared" si="70"/>
        <v>7</v>
      </c>
      <c r="D201" s="50">
        <f>'11 клас'!G12</f>
        <v>0</v>
      </c>
      <c r="E201" s="52">
        <f t="shared" si="63"/>
        <v>0</v>
      </c>
      <c r="F201" s="50">
        <f>'11 клас'!G14</f>
        <v>4</v>
      </c>
      <c r="G201" s="52">
        <f t="shared" si="64"/>
        <v>57.142857142857139</v>
      </c>
      <c r="H201" s="50">
        <f>'11 клас'!G16</f>
        <v>1</v>
      </c>
      <c r="I201" s="52">
        <f t="shared" si="65"/>
        <v>14.285714285714285</v>
      </c>
      <c r="J201" s="50">
        <f>'11 клас'!G18</f>
        <v>2</v>
      </c>
      <c r="K201" s="52">
        <f t="shared" si="66"/>
        <v>28.571428571428569</v>
      </c>
      <c r="L201" s="52">
        <f t="shared" si="67"/>
        <v>42.857142857142854</v>
      </c>
      <c r="M201" s="52">
        <f t="shared" si="68"/>
        <v>99.999999999999986</v>
      </c>
      <c r="N201" s="2"/>
      <c r="Q201" s="25">
        <f t="shared" si="69"/>
        <v>7</v>
      </c>
    </row>
    <row r="202" spans="1:17">
      <c r="A202" s="59" t="s">
        <v>169</v>
      </c>
      <c r="B202" s="60"/>
      <c r="C202" s="26">
        <f>SUM(C196:C201)</f>
        <v>74</v>
      </c>
      <c r="D202" s="26">
        <f>SUM(D196:D201)</f>
        <v>0</v>
      </c>
      <c r="E202" s="27">
        <f t="shared" si="63"/>
        <v>0</v>
      </c>
      <c r="F202" s="26">
        <f>SUM(F196:F201)</f>
        <v>30</v>
      </c>
      <c r="G202" s="27">
        <f t="shared" si="64"/>
        <v>40.54054054054054</v>
      </c>
      <c r="H202" s="26">
        <f>SUM(H196:H201)</f>
        <v>30</v>
      </c>
      <c r="I202" s="27">
        <f t="shared" si="65"/>
        <v>40.54054054054054</v>
      </c>
      <c r="J202" s="26">
        <f>SUM(J196:J201)</f>
        <v>14</v>
      </c>
      <c r="K202" s="27">
        <f t="shared" si="66"/>
        <v>18.918918918918919</v>
      </c>
      <c r="L202" s="27">
        <f t="shared" si="67"/>
        <v>59.45945945945946</v>
      </c>
      <c r="M202" s="27">
        <f t="shared" si="68"/>
        <v>100</v>
      </c>
      <c r="N202" s="28"/>
      <c r="Q202" s="25">
        <f>D202+F202+H202+J202</f>
        <v>74</v>
      </c>
    </row>
    <row r="203" spans="1:17">
      <c r="A203" s="164" t="s">
        <v>186</v>
      </c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5"/>
    </row>
    <row r="204" spans="1:17">
      <c r="A204" s="166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7"/>
    </row>
    <row r="205" spans="1:17">
      <c r="A205" s="166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7"/>
    </row>
    <row r="206" spans="1:17">
      <c r="A206" s="16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7"/>
    </row>
    <row r="207" spans="1:17">
      <c r="A207" s="166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7"/>
    </row>
    <row r="208" spans="1:17" ht="15" customHeight="1">
      <c r="A208" s="168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70"/>
    </row>
    <row r="209" spans="1:28" ht="21.75" customHeight="1">
      <c r="A209" s="163" t="s">
        <v>275</v>
      </c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1:28" ht="16.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1:28" ht="1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</row>
    <row r="212" spans="1:28" ht="39.75" customHeight="1">
      <c r="A212" s="154" t="s">
        <v>156</v>
      </c>
      <c r="B212" s="144" t="s">
        <v>157</v>
      </c>
      <c r="C212" s="156" t="s">
        <v>158</v>
      </c>
      <c r="D212" s="156" t="s">
        <v>159</v>
      </c>
      <c r="E212" s="156"/>
      <c r="F212" s="156"/>
      <c r="G212" s="156"/>
      <c r="H212" s="156"/>
      <c r="I212" s="156"/>
      <c r="J212" s="156"/>
      <c r="K212" s="156"/>
      <c r="L212" s="157" t="s">
        <v>160</v>
      </c>
      <c r="M212" s="157" t="s">
        <v>187</v>
      </c>
      <c r="N212" s="156" t="s">
        <v>162</v>
      </c>
    </row>
    <row r="213" spans="1:28" ht="19.5" customHeight="1">
      <c r="A213" s="155"/>
      <c r="B213" s="144"/>
      <c r="C213" s="156"/>
      <c r="D213" s="23" t="s">
        <v>163</v>
      </c>
      <c r="E213" s="23" t="s">
        <v>34</v>
      </c>
      <c r="F213" s="23" t="s">
        <v>164</v>
      </c>
      <c r="G213" s="23" t="s">
        <v>34</v>
      </c>
      <c r="H213" s="23" t="s">
        <v>165</v>
      </c>
      <c r="I213" s="23" t="s">
        <v>34</v>
      </c>
      <c r="J213" s="23" t="s">
        <v>166</v>
      </c>
      <c r="K213" s="23" t="s">
        <v>34</v>
      </c>
      <c r="L213" s="157"/>
      <c r="M213" s="157"/>
      <c r="N213" s="156"/>
    </row>
    <row r="214" spans="1:28" ht="15" customHeight="1">
      <c r="A214" s="41">
        <v>6</v>
      </c>
      <c r="B214" s="53" t="s">
        <v>184</v>
      </c>
      <c r="C214" s="42">
        <f t="shared" ref="C214:C219" si="71">C126</f>
        <v>12</v>
      </c>
      <c r="D214" s="50">
        <f>'6 клас'!H18</f>
        <v>0</v>
      </c>
      <c r="E214" s="52">
        <f t="shared" ref="E214:E220" si="72">D214/C214*100</f>
        <v>0</v>
      </c>
      <c r="F214" s="50">
        <f>'6 клас'!H20</f>
        <v>3</v>
      </c>
      <c r="G214" s="52">
        <f t="shared" ref="G214:G220" si="73">F214/C214*100</f>
        <v>25</v>
      </c>
      <c r="H214" s="50">
        <f>'6 клас'!H22</f>
        <v>4</v>
      </c>
      <c r="I214" s="52">
        <f t="shared" ref="I214:I220" si="74">H214/C214*100</f>
        <v>33.333333333333329</v>
      </c>
      <c r="J214" s="50">
        <f>'6 клас'!H24</f>
        <v>5</v>
      </c>
      <c r="K214" s="52">
        <f t="shared" ref="K214:K220" si="75">J214/C214*100</f>
        <v>41.666666666666671</v>
      </c>
      <c r="L214" s="52">
        <f t="shared" ref="L214:L220" si="76">I214+K214</f>
        <v>75</v>
      </c>
      <c r="M214" s="52">
        <f t="shared" ref="M214:M220" si="77">G214+I214+K214</f>
        <v>100</v>
      </c>
      <c r="N214" s="45"/>
      <c r="Q214" s="25">
        <f t="shared" ref="Q214:Q219" si="78">D214+F214+H214+J214</f>
        <v>12</v>
      </c>
    </row>
    <row r="215" spans="1:28">
      <c r="A215" s="41">
        <v>7</v>
      </c>
      <c r="B215" s="53" t="s">
        <v>184</v>
      </c>
      <c r="C215" s="42">
        <f t="shared" si="71"/>
        <v>9</v>
      </c>
      <c r="D215" s="50">
        <f>'7 клас'!I15</f>
        <v>0</v>
      </c>
      <c r="E215" s="52">
        <f t="shared" si="72"/>
        <v>0</v>
      </c>
      <c r="F215" s="50">
        <f>'7 клас'!I17</f>
        <v>1</v>
      </c>
      <c r="G215" s="52">
        <f t="shared" si="73"/>
        <v>11.111111111111111</v>
      </c>
      <c r="H215" s="50">
        <f>'7 клас'!I19</f>
        <v>5</v>
      </c>
      <c r="I215" s="52">
        <f t="shared" si="74"/>
        <v>55.555555555555557</v>
      </c>
      <c r="J215" s="50">
        <f>'7 клас'!I21</f>
        <v>3</v>
      </c>
      <c r="K215" s="52">
        <f t="shared" si="75"/>
        <v>33.333333333333329</v>
      </c>
      <c r="L215" s="52">
        <f t="shared" si="76"/>
        <v>88.888888888888886</v>
      </c>
      <c r="M215" s="52">
        <f t="shared" si="77"/>
        <v>100</v>
      </c>
      <c r="N215" s="45"/>
      <c r="Q215" s="25">
        <f t="shared" si="78"/>
        <v>9</v>
      </c>
    </row>
    <row r="216" spans="1:28">
      <c r="A216" s="41">
        <v>8</v>
      </c>
      <c r="B216" s="53" t="s">
        <v>185</v>
      </c>
      <c r="C216" s="42">
        <f t="shared" si="71"/>
        <v>17</v>
      </c>
      <c r="D216" s="50">
        <f>'8 клас'!I23</f>
        <v>1</v>
      </c>
      <c r="E216" s="52">
        <f t="shared" si="72"/>
        <v>5.8823529411764701</v>
      </c>
      <c r="F216" s="50">
        <f>'8 клас'!I25</f>
        <v>5</v>
      </c>
      <c r="G216" s="52">
        <f t="shared" si="73"/>
        <v>29.411764705882355</v>
      </c>
      <c r="H216" s="50">
        <f>'8 клас'!I27</f>
        <v>7</v>
      </c>
      <c r="I216" s="52">
        <f t="shared" si="74"/>
        <v>41.17647058823529</v>
      </c>
      <c r="J216" s="50">
        <f>'8 клас'!I29</f>
        <v>4</v>
      </c>
      <c r="K216" s="52">
        <f t="shared" si="75"/>
        <v>23.52941176470588</v>
      </c>
      <c r="L216" s="52">
        <f t="shared" si="76"/>
        <v>64.705882352941174</v>
      </c>
      <c r="M216" s="52">
        <f t="shared" si="77"/>
        <v>94.117647058823536</v>
      </c>
      <c r="N216" s="45"/>
      <c r="Q216" s="25">
        <f t="shared" si="78"/>
        <v>17</v>
      </c>
    </row>
    <row r="217" spans="1:28">
      <c r="A217" s="41">
        <v>9</v>
      </c>
      <c r="B217" s="53" t="s">
        <v>184</v>
      </c>
      <c r="C217" s="42">
        <f t="shared" si="71"/>
        <v>15</v>
      </c>
      <c r="D217" s="50">
        <f>'9 клас'!I21</f>
        <v>0</v>
      </c>
      <c r="E217" s="52">
        <f t="shared" si="72"/>
        <v>0</v>
      </c>
      <c r="F217" s="50">
        <f>'9 клас'!I23</f>
        <v>4</v>
      </c>
      <c r="G217" s="52">
        <f t="shared" si="73"/>
        <v>26.666666666666668</v>
      </c>
      <c r="H217" s="50">
        <f>'9 клас'!I25</f>
        <v>8</v>
      </c>
      <c r="I217" s="52">
        <f t="shared" si="74"/>
        <v>53.333333333333336</v>
      </c>
      <c r="J217" s="50">
        <f>'9 клас'!I27</f>
        <v>3</v>
      </c>
      <c r="K217" s="52">
        <f t="shared" si="75"/>
        <v>20</v>
      </c>
      <c r="L217" s="52">
        <f t="shared" si="76"/>
        <v>73.333333333333343</v>
      </c>
      <c r="M217" s="52">
        <f t="shared" si="77"/>
        <v>100</v>
      </c>
      <c r="N217" s="45"/>
      <c r="Q217" s="25">
        <f t="shared" si="78"/>
        <v>15</v>
      </c>
    </row>
    <row r="218" spans="1:28">
      <c r="A218" s="41">
        <v>10</v>
      </c>
      <c r="B218" s="53" t="s">
        <v>184</v>
      </c>
      <c r="C218" s="42">
        <f t="shared" si="71"/>
        <v>10</v>
      </c>
      <c r="D218" s="50">
        <f>'10 клас'!H15</f>
        <v>0</v>
      </c>
      <c r="E218" s="52">
        <f t="shared" si="72"/>
        <v>0</v>
      </c>
      <c r="F218" s="50">
        <f>'10 клас'!H17</f>
        <v>6</v>
      </c>
      <c r="G218" s="52">
        <f t="shared" si="73"/>
        <v>60</v>
      </c>
      <c r="H218" s="50">
        <f>'10 клас'!H19</f>
        <v>2</v>
      </c>
      <c r="I218" s="52">
        <f t="shared" si="74"/>
        <v>20</v>
      </c>
      <c r="J218" s="50">
        <f>'10 клас'!H21</f>
        <v>2</v>
      </c>
      <c r="K218" s="52">
        <f t="shared" si="75"/>
        <v>20</v>
      </c>
      <c r="L218" s="52">
        <f t="shared" si="76"/>
        <v>40</v>
      </c>
      <c r="M218" s="52">
        <f t="shared" si="77"/>
        <v>100</v>
      </c>
      <c r="N218" s="45"/>
      <c r="Q218" s="25">
        <f t="shared" si="78"/>
        <v>10</v>
      </c>
    </row>
    <row r="219" spans="1:28">
      <c r="A219" s="41">
        <v>11</v>
      </c>
      <c r="B219" s="53" t="s">
        <v>184</v>
      </c>
      <c r="C219" s="42">
        <f t="shared" si="71"/>
        <v>7</v>
      </c>
      <c r="D219" s="50">
        <f>'11 клас'!H12</f>
        <v>0</v>
      </c>
      <c r="E219" s="52">
        <f t="shared" si="72"/>
        <v>0</v>
      </c>
      <c r="F219" s="50">
        <f>'11 клас'!H14</f>
        <v>3</v>
      </c>
      <c r="G219" s="52">
        <f t="shared" si="73"/>
        <v>42.857142857142854</v>
      </c>
      <c r="H219" s="50">
        <f>'11 клас'!H16</f>
        <v>2</v>
      </c>
      <c r="I219" s="52">
        <f t="shared" si="74"/>
        <v>28.571428571428569</v>
      </c>
      <c r="J219" s="50">
        <f>'11 клас'!H18</f>
        <v>2</v>
      </c>
      <c r="K219" s="52">
        <f t="shared" si="75"/>
        <v>28.571428571428569</v>
      </c>
      <c r="L219" s="52">
        <f t="shared" si="76"/>
        <v>57.142857142857139</v>
      </c>
      <c r="M219" s="52">
        <f t="shared" si="77"/>
        <v>99.999999999999986</v>
      </c>
      <c r="N219" s="45"/>
      <c r="O219" s="61"/>
      <c r="P219" s="62"/>
      <c r="Q219" s="25">
        <f t="shared" si="78"/>
        <v>7</v>
      </c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</row>
    <row r="220" spans="1:28">
      <c r="A220" s="159" t="s">
        <v>169</v>
      </c>
      <c r="B220" s="160"/>
      <c r="C220" s="26">
        <f>SUM(C214:C219)</f>
        <v>70</v>
      </c>
      <c r="D220" s="26">
        <f>SUM(D214:D219)</f>
        <v>1</v>
      </c>
      <c r="E220" s="27">
        <f t="shared" si="72"/>
        <v>1.4285714285714286</v>
      </c>
      <c r="F220" s="26">
        <f>SUM(F214:F219)</f>
        <v>22</v>
      </c>
      <c r="G220" s="27">
        <f t="shared" si="73"/>
        <v>31.428571428571427</v>
      </c>
      <c r="H220" s="26">
        <f>SUM(H214:H219)</f>
        <v>28</v>
      </c>
      <c r="I220" s="27">
        <f t="shared" si="74"/>
        <v>40</v>
      </c>
      <c r="J220" s="26">
        <f>SUM(J214:J219)</f>
        <v>19</v>
      </c>
      <c r="K220" s="27">
        <f t="shared" si="75"/>
        <v>27.142857142857142</v>
      </c>
      <c r="L220" s="27">
        <f t="shared" si="76"/>
        <v>67.142857142857139</v>
      </c>
      <c r="M220" s="27">
        <f t="shared" si="77"/>
        <v>98.571428571428569</v>
      </c>
      <c r="N220" s="28"/>
      <c r="O220" s="61"/>
      <c r="P220" s="62"/>
      <c r="Q220" s="25">
        <f>D220+F220+H220+J220</f>
        <v>70</v>
      </c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</row>
    <row r="221" spans="1:28">
      <c r="A221" s="164" t="s">
        <v>173</v>
      </c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5"/>
      <c r="O221" s="61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</row>
    <row r="222" spans="1:28">
      <c r="A222" s="166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7"/>
      <c r="O222" s="61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</row>
    <row r="223" spans="1:28">
      <c r="A223" s="166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7"/>
      <c r="O223" s="61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</row>
    <row r="224" spans="1:28">
      <c r="A224" s="168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70"/>
      <c r="O224" s="61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</row>
    <row r="225" spans="1:28">
      <c r="A225" s="163" t="s">
        <v>276</v>
      </c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</row>
    <row r="226" spans="1:28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</row>
    <row r="227" spans="1:28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</row>
    <row r="228" spans="1:28">
      <c r="A228" s="154" t="s">
        <v>156</v>
      </c>
      <c r="B228" s="144" t="s">
        <v>157</v>
      </c>
      <c r="C228" s="156" t="s">
        <v>158</v>
      </c>
      <c r="D228" s="156" t="s">
        <v>159</v>
      </c>
      <c r="E228" s="156"/>
      <c r="F228" s="156"/>
      <c r="G228" s="156"/>
      <c r="H228" s="156"/>
      <c r="I228" s="156"/>
      <c r="J228" s="156"/>
      <c r="K228" s="156"/>
      <c r="L228" s="157" t="s">
        <v>160</v>
      </c>
      <c r="M228" s="157" t="s">
        <v>187</v>
      </c>
      <c r="N228" s="158" t="s">
        <v>162</v>
      </c>
      <c r="O228" s="33"/>
      <c r="P228" s="33"/>
      <c r="Q228" s="33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</row>
    <row r="229" spans="1:28" ht="46.5" customHeight="1">
      <c r="A229" s="155"/>
      <c r="B229" s="144"/>
      <c r="C229" s="156"/>
      <c r="D229" s="23" t="s">
        <v>163</v>
      </c>
      <c r="E229" s="23" t="s">
        <v>34</v>
      </c>
      <c r="F229" s="23" t="s">
        <v>164</v>
      </c>
      <c r="G229" s="23" t="s">
        <v>34</v>
      </c>
      <c r="H229" s="23" t="s">
        <v>165</v>
      </c>
      <c r="I229" s="23" t="s">
        <v>34</v>
      </c>
      <c r="J229" s="23" t="s">
        <v>166</v>
      </c>
      <c r="K229" s="23" t="s">
        <v>34</v>
      </c>
      <c r="L229" s="157"/>
      <c r="M229" s="157"/>
      <c r="N229" s="158"/>
      <c r="O229" s="33"/>
      <c r="P229" s="33"/>
      <c r="Q229" s="33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</row>
    <row r="230" spans="1:28">
      <c r="A230" s="41">
        <v>9</v>
      </c>
      <c r="B230" s="53" t="s">
        <v>184</v>
      </c>
      <c r="C230" s="2">
        <f t="shared" ref="C230:C231" si="79">C217</f>
        <v>15</v>
      </c>
      <c r="D230" s="2">
        <f>'9 клас'!J21</f>
        <v>0</v>
      </c>
      <c r="E230" s="24">
        <f>D230/C230*100</f>
        <v>0</v>
      </c>
      <c r="F230" s="2">
        <f>'9 клас'!J23</f>
        <v>9</v>
      </c>
      <c r="G230" s="24">
        <f>F230/C230*100</f>
        <v>60</v>
      </c>
      <c r="H230" s="2">
        <f>'9 клас'!J25</f>
        <v>3</v>
      </c>
      <c r="I230" s="24">
        <f>H230/C230*100</f>
        <v>20</v>
      </c>
      <c r="J230" s="2">
        <f>'9 клас'!J27</f>
        <v>3</v>
      </c>
      <c r="K230" s="24">
        <f>J230/C230*100</f>
        <v>20</v>
      </c>
      <c r="L230" s="24">
        <f>I230+K230</f>
        <v>40</v>
      </c>
      <c r="M230" s="24">
        <f>G230+I230+K230</f>
        <v>100</v>
      </c>
      <c r="N230" s="2"/>
      <c r="Q230" s="25">
        <f>D230+F230+H230+J230</f>
        <v>15</v>
      </c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</row>
    <row r="231" spans="1:28">
      <c r="A231" s="41">
        <v>10</v>
      </c>
      <c r="B231" s="53" t="s">
        <v>184</v>
      </c>
      <c r="C231" s="2">
        <f t="shared" si="79"/>
        <v>10</v>
      </c>
      <c r="D231" s="2">
        <f>'10 клас'!I15</f>
        <v>0</v>
      </c>
      <c r="E231" s="24">
        <f>D231/C231*100</f>
        <v>0</v>
      </c>
      <c r="F231" s="2">
        <f>'10 клас'!I17</f>
        <v>5</v>
      </c>
      <c r="G231" s="24">
        <f>F231/C231*100</f>
        <v>50</v>
      </c>
      <c r="H231" s="2">
        <f>'10 клас'!I19</f>
        <v>3</v>
      </c>
      <c r="I231" s="24">
        <f>H231/C231*100</f>
        <v>30</v>
      </c>
      <c r="J231" s="2">
        <f>'10 клас'!I21</f>
        <v>2</v>
      </c>
      <c r="K231" s="24">
        <f>J231/C231*100</f>
        <v>20</v>
      </c>
      <c r="L231" s="24">
        <f>I231+K231</f>
        <v>50</v>
      </c>
      <c r="M231" s="24">
        <f>G231+I231+K231</f>
        <v>100</v>
      </c>
      <c r="N231" s="2"/>
      <c r="Q231" s="25">
        <f>D231+F231+H231+J231</f>
        <v>10</v>
      </c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</row>
    <row r="232" spans="1:28">
      <c r="A232" s="173" t="s">
        <v>172</v>
      </c>
      <c r="B232" s="174"/>
      <c r="C232" s="26">
        <f>SUM(C230:C231)</f>
        <v>25</v>
      </c>
      <c r="D232" s="26">
        <f>SUM(D230:D231)</f>
        <v>0</v>
      </c>
      <c r="E232" s="27">
        <f>D232/C232*100</f>
        <v>0</v>
      </c>
      <c r="F232" s="26">
        <f>SUM(F230:F231)</f>
        <v>14</v>
      </c>
      <c r="G232" s="27">
        <f>F232/C232*100</f>
        <v>56.000000000000007</v>
      </c>
      <c r="H232" s="26">
        <f>SUM(H230:H231)</f>
        <v>6</v>
      </c>
      <c r="I232" s="27">
        <f>H232/C232*100</f>
        <v>24</v>
      </c>
      <c r="J232" s="26">
        <f>SUM(J230:J231)</f>
        <v>5</v>
      </c>
      <c r="K232" s="27">
        <f>J232/C232*100</f>
        <v>20</v>
      </c>
      <c r="L232" s="27">
        <f t="shared" ref="L232:M232" si="80">L220</f>
        <v>67.142857142857139</v>
      </c>
      <c r="M232" s="27">
        <f t="shared" si="80"/>
        <v>98.571428571428569</v>
      </c>
      <c r="N232" s="28"/>
      <c r="Q232" s="25">
        <f>D232+F232+H232+J232</f>
        <v>25</v>
      </c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</row>
    <row r="233" spans="1:28">
      <c r="A233" s="164" t="s">
        <v>173</v>
      </c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5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</row>
    <row r="234" spans="1:28">
      <c r="A234" s="166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7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</row>
    <row r="235" spans="1:28">
      <c r="A235" s="166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7"/>
      <c r="O235" s="61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</row>
    <row r="236" spans="1:28">
      <c r="A236" s="166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7"/>
      <c r="O236" s="61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</row>
    <row r="237" spans="1:28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5"/>
      <c r="O237" s="61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</row>
    <row r="238" spans="1:28" ht="15" customHeight="1">
      <c r="A238" s="145" t="s">
        <v>277</v>
      </c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7"/>
    </row>
    <row r="239" spans="1:28" ht="16.5" customHeight="1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50"/>
    </row>
    <row r="240" spans="1:28" ht="15" customHeight="1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50"/>
    </row>
    <row r="241" spans="1:17" ht="15" hidden="1" customHeight="1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50"/>
    </row>
    <row r="242" spans="1:17" ht="15" hidden="1" customHeight="1">
      <c r="A242" s="151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3"/>
    </row>
    <row r="243" spans="1:17" ht="15" customHeight="1">
      <c r="A243" s="154" t="s">
        <v>156</v>
      </c>
      <c r="B243" s="154" t="s">
        <v>157</v>
      </c>
      <c r="C243" s="175" t="s">
        <v>158</v>
      </c>
      <c r="D243" s="177" t="s">
        <v>159</v>
      </c>
      <c r="E243" s="178"/>
      <c r="F243" s="178"/>
      <c r="G243" s="178"/>
      <c r="H243" s="178"/>
      <c r="I243" s="178"/>
      <c r="J243" s="178"/>
      <c r="K243" s="179"/>
      <c r="L243" s="180" t="s">
        <v>160</v>
      </c>
      <c r="M243" s="180" t="s">
        <v>187</v>
      </c>
      <c r="N243" s="182" t="s">
        <v>162</v>
      </c>
    </row>
    <row r="244" spans="1:17" ht="45" customHeight="1">
      <c r="A244" s="155"/>
      <c r="B244" s="155"/>
      <c r="C244" s="176"/>
      <c r="D244" s="23" t="s">
        <v>163</v>
      </c>
      <c r="E244" s="23" t="s">
        <v>34</v>
      </c>
      <c r="F244" s="23" t="s">
        <v>164</v>
      </c>
      <c r="G244" s="23" t="s">
        <v>34</v>
      </c>
      <c r="H244" s="23" t="s">
        <v>165</v>
      </c>
      <c r="I244" s="23" t="s">
        <v>34</v>
      </c>
      <c r="J244" s="23" t="s">
        <v>166</v>
      </c>
      <c r="K244" s="23" t="s">
        <v>34</v>
      </c>
      <c r="L244" s="181"/>
      <c r="M244" s="181"/>
      <c r="N244" s="183"/>
    </row>
    <row r="245" spans="1:17">
      <c r="A245" s="41">
        <v>5</v>
      </c>
      <c r="B245" s="66" t="s">
        <v>178</v>
      </c>
      <c r="C245" s="42">
        <f t="shared" ref="C245:C249" si="81">C125</f>
        <v>16</v>
      </c>
      <c r="D245" s="50">
        <f>'5 клас'!E23</f>
        <v>0</v>
      </c>
      <c r="E245" s="52">
        <f t="shared" ref="E245:E250" si="82">D245/C245*100</f>
        <v>0</v>
      </c>
      <c r="F245" s="50">
        <f>'5 клас'!E25</f>
        <v>7</v>
      </c>
      <c r="G245" s="52">
        <f t="shared" ref="G245:G250" si="83">F245/C245*100</f>
        <v>43.75</v>
      </c>
      <c r="H245" s="50">
        <f>'5 клас'!E27</f>
        <v>6</v>
      </c>
      <c r="I245" s="52">
        <f t="shared" ref="I245:I250" si="84">H245/C245*100</f>
        <v>37.5</v>
      </c>
      <c r="J245" s="50">
        <f>'5 клас'!E29</f>
        <v>3</v>
      </c>
      <c r="K245" s="52">
        <f t="shared" ref="K245:K250" si="85">J245/C245*100</f>
        <v>18.75</v>
      </c>
      <c r="L245" s="52">
        <f t="shared" ref="L245:L250" si="86">I245+K245</f>
        <v>56.25</v>
      </c>
      <c r="M245" s="52">
        <f t="shared" ref="M245:M250" si="87">G245+I245+K245</f>
        <v>100</v>
      </c>
      <c r="N245" s="45"/>
      <c r="Q245" s="25">
        <f t="shared" ref="Q245:Q250" si="88">D245+F245+H245+J245</f>
        <v>16</v>
      </c>
    </row>
    <row r="246" spans="1:17" ht="17.25" customHeight="1">
      <c r="A246" s="41">
        <v>6</v>
      </c>
      <c r="B246" s="66" t="s">
        <v>179</v>
      </c>
      <c r="C246" s="42">
        <f t="shared" si="81"/>
        <v>12</v>
      </c>
      <c r="D246" s="50">
        <f>'6 клас'!E18</f>
        <v>0</v>
      </c>
      <c r="E246" s="52">
        <f t="shared" si="82"/>
        <v>0</v>
      </c>
      <c r="F246" s="50">
        <f>'6 клас'!E20</f>
        <v>2</v>
      </c>
      <c r="G246" s="52">
        <f t="shared" si="83"/>
        <v>16.666666666666664</v>
      </c>
      <c r="H246" s="50">
        <f>'6 клас'!E22</f>
        <v>10</v>
      </c>
      <c r="I246" s="52">
        <f t="shared" si="84"/>
        <v>83.333333333333343</v>
      </c>
      <c r="J246" s="50">
        <f>'6 клас'!E24</f>
        <v>0</v>
      </c>
      <c r="K246" s="52">
        <f t="shared" si="85"/>
        <v>0</v>
      </c>
      <c r="L246" s="52">
        <f t="shared" si="86"/>
        <v>83.333333333333343</v>
      </c>
      <c r="M246" s="52">
        <f t="shared" si="87"/>
        <v>100</v>
      </c>
      <c r="N246" s="45"/>
      <c r="Q246" s="25">
        <f t="shared" si="88"/>
        <v>12</v>
      </c>
    </row>
    <row r="247" spans="1:17">
      <c r="A247" s="41">
        <v>7</v>
      </c>
      <c r="B247" s="66" t="s">
        <v>179</v>
      </c>
      <c r="C247" s="42">
        <f t="shared" si="81"/>
        <v>9</v>
      </c>
      <c r="D247" s="50">
        <f>'7 клас'!E15</f>
        <v>0</v>
      </c>
      <c r="E247" s="52">
        <f t="shared" si="82"/>
        <v>0</v>
      </c>
      <c r="F247" s="50">
        <f>'7 клас'!E17</f>
        <v>1</v>
      </c>
      <c r="G247" s="52">
        <f t="shared" si="83"/>
        <v>11.111111111111111</v>
      </c>
      <c r="H247" s="50">
        <f>'7 клас'!E19</f>
        <v>5</v>
      </c>
      <c r="I247" s="52">
        <f t="shared" si="84"/>
        <v>55.555555555555557</v>
      </c>
      <c r="J247" s="50">
        <f>'7 клас'!E21</f>
        <v>3</v>
      </c>
      <c r="K247" s="52">
        <f t="shared" si="85"/>
        <v>33.333333333333329</v>
      </c>
      <c r="L247" s="52">
        <f t="shared" si="86"/>
        <v>88.888888888888886</v>
      </c>
      <c r="M247" s="52">
        <f t="shared" si="87"/>
        <v>100</v>
      </c>
      <c r="N247" s="45"/>
      <c r="Q247" s="25">
        <f t="shared" si="88"/>
        <v>9</v>
      </c>
    </row>
    <row r="248" spans="1:17">
      <c r="A248" s="41">
        <v>8</v>
      </c>
      <c r="B248" s="66" t="s">
        <v>179</v>
      </c>
      <c r="C248" s="42">
        <f t="shared" si="81"/>
        <v>17</v>
      </c>
      <c r="D248" s="50">
        <f>'8 клас'!E23</f>
        <v>0</v>
      </c>
      <c r="E248" s="52">
        <f t="shared" si="82"/>
        <v>0</v>
      </c>
      <c r="F248" s="50">
        <f>'8 клас'!E25</f>
        <v>4</v>
      </c>
      <c r="G248" s="52">
        <f t="shared" si="83"/>
        <v>23.52941176470588</v>
      </c>
      <c r="H248" s="50">
        <f>'8 клас'!E27</f>
        <v>11</v>
      </c>
      <c r="I248" s="52">
        <f t="shared" si="84"/>
        <v>64.705882352941174</v>
      </c>
      <c r="J248" s="50">
        <f>'8 клас'!E29</f>
        <v>2</v>
      </c>
      <c r="K248" s="52">
        <f t="shared" si="85"/>
        <v>11.76470588235294</v>
      </c>
      <c r="L248" s="52">
        <f t="shared" si="86"/>
        <v>76.470588235294116</v>
      </c>
      <c r="M248" s="52">
        <f t="shared" si="87"/>
        <v>100</v>
      </c>
      <c r="N248" s="45"/>
      <c r="Q248" s="25">
        <f t="shared" si="88"/>
        <v>17</v>
      </c>
    </row>
    <row r="249" spans="1:17">
      <c r="A249" s="48">
        <v>9</v>
      </c>
      <c r="B249" s="66" t="s">
        <v>179</v>
      </c>
      <c r="C249" s="50">
        <f t="shared" si="81"/>
        <v>15</v>
      </c>
      <c r="D249" s="50">
        <f>'9 клас'!E21</f>
        <v>0</v>
      </c>
      <c r="E249" s="52">
        <f t="shared" si="82"/>
        <v>0</v>
      </c>
      <c r="F249" s="50">
        <f>'9 клас'!E23</f>
        <v>5</v>
      </c>
      <c r="G249" s="52">
        <f t="shared" si="83"/>
        <v>33.333333333333329</v>
      </c>
      <c r="H249" s="50">
        <f>'9 клас'!E25</f>
        <v>8</v>
      </c>
      <c r="I249" s="52">
        <f t="shared" si="84"/>
        <v>53.333333333333336</v>
      </c>
      <c r="J249" s="50">
        <f>'9 клас'!E27</f>
        <v>2</v>
      </c>
      <c r="K249" s="52">
        <f t="shared" si="85"/>
        <v>13.333333333333334</v>
      </c>
      <c r="L249" s="52">
        <f t="shared" si="86"/>
        <v>66.666666666666671</v>
      </c>
      <c r="M249" s="52">
        <f t="shared" si="87"/>
        <v>99.999999999999986</v>
      </c>
      <c r="N249" s="2"/>
      <c r="Q249" s="25">
        <f t="shared" si="88"/>
        <v>15</v>
      </c>
    </row>
    <row r="250" spans="1:17">
      <c r="A250" s="159" t="s">
        <v>169</v>
      </c>
      <c r="B250" s="160"/>
      <c r="C250" s="26">
        <f>SUM(C245:C249)</f>
        <v>69</v>
      </c>
      <c r="D250" s="26">
        <f>SUM(D245:D249)</f>
        <v>0</v>
      </c>
      <c r="E250" s="27">
        <f t="shared" si="82"/>
        <v>0</v>
      </c>
      <c r="F250" s="26">
        <f>SUM(F245:F249)</f>
        <v>19</v>
      </c>
      <c r="G250" s="27">
        <f t="shared" si="83"/>
        <v>27.536231884057973</v>
      </c>
      <c r="H250" s="26">
        <f>SUM(H245:H249)</f>
        <v>40</v>
      </c>
      <c r="I250" s="27">
        <f t="shared" si="84"/>
        <v>57.971014492753625</v>
      </c>
      <c r="J250" s="26">
        <f>SUM(J245:J249)</f>
        <v>10</v>
      </c>
      <c r="K250" s="27">
        <f t="shared" si="85"/>
        <v>14.492753623188406</v>
      </c>
      <c r="L250" s="27">
        <f t="shared" si="86"/>
        <v>72.463768115942031</v>
      </c>
      <c r="M250" s="27">
        <f t="shared" si="87"/>
        <v>100</v>
      </c>
      <c r="N250" s="28"/>
      <c r="Q250" s="25">
        <f t="shared" si="88"/>
        <v>69</v>
      </c>
    </row>
    <row r="251" spans="1:17" ht="19.5" customHeight="1">
      <c r="A251" s="164" t="s">
        <v>173</v>
      </c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5"/>
    </row>
    <row r="252" spans="1:17" ht="19.5" customHeight="1">
      <c r="A252" s="166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7"/>
    </row>
    <row r="253" spans="1:17" ht="19.5" customHeight="1">
      <c r="A253" s="166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7"/>
    </row>
    <row r="254" spans="1:17" ht="19.5" customHeight="1">
      <c r="A254" s="166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7"/>
    </row>
    <row r="255" spans="1:17" ht="19.5" customHeight="1">
      <c r="A255" s="168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70"/>
    </row>
    <row r="256" spans="1:17" ht="18.75" customHeight="1">
      <c r="A256" s="163" t="s">
        <v>278</v>
      </c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</row>
    <row r="257" spans="1:28" ht="15" customHeight="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</row>
    <row r="258" spans="1:28" ht="14.25" customHeight="1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</row>
    <row r="259" spans="1:28" ht="24.75" customHeight="1">
      <c r="A259" s="154" t="s">
        <v>156</v>
      </c>
      <c r="B259" s="144" t="s">
        <v>157</v>
      </c>
      <c r="C259" s="156" t="s">
        <v>158</v>
      </c>
      <c r="D259" s="156" t="s">
        <v>159</v>
      </c>
      <c r="E259" s="156"/>
      <c r="F259" s="156"/>
      <c r="G259" s="156"/>
      <c r="H259" s="156"/>
      <c r="I259" s="156"/>
      <c r="J259" s="156"/>
      <c r="K259" s="156"/>
      <c r="L259" s="157" t="s">
        <v>160</v>
      </c>
      <c r="M259" s="157" t="s">
        <v>187</v>
      </c>
      <c r="N259" s="156" t="s">
        <v>162</v>
      </c>
    </row>
    <row r="260" spans="1:28" ht="46.5" customHeight="1">
      <c r="A260" s="155"/>
      <c r="B260" s="144"/>
      <c r="C260" s="156"/>
      <c r="D260" s="23" t="s">
        <v>163</v>
      </c>
      <c r="E260" s="23" t="s">
        <v>34</v>
      </c>
      <c r="F260" s="23" t="s">
        <v>164</v>
      </c>
      <c r="G260" s="23" t="s">
        <v>34</v>
      </c>
      <c r="H260" s="23" t="s">
        <v>165</v>
      </c>
      <c r="I260" s="23" t="s">
        <v>34</v>
      </c>
      <c r="J260" s="23" t="s">
        <v>166</v>
      </c>
      <c r="K260" s="23" t="s">
        <v>34</v>
      </c>
      <c r="L260" s="157"/>
      <c r="M260" s="157"/>
      <c r="N260" s="156"/>
    </row>
    <row r="261" spans="1:28" ht="15" customHeight="1">
      <c r="A261" s="41">
        <v>11</v>
      </c>
      <c r="B261" s="67" t="s">
        <v>188</v>
      </c>
      <c r="C261" s="2">
        <f>$C$219</f>
        <v>7</v>
      </c>
      <c r="D261" s="2">
        <f>'11 клас'!M12</f>
        <v>0</v>
      </c>
      <c r="E261" s="24">
        <f>D261/C261*100</f>
        <v>0</v>
      </c>
      <c r="F261" s="2">
        <f>'11 клас'!M14</f>
        <v>4</v>
      </c>
      <c r="G261" s="24">
        <f>F261/C261*100</f>
        <v>57.142857142857139</v>
      </c>
      <c r="H261" s="2">
        <f>'11 клас'!M16</f>
        <v>2</v>
      </c>
      <c r="I261" s="24">
        <f>H261/C261*100</f>
        <v>28.571428571428569</v>
      </c>
      <c r="J261" s="2">
        <f>'11 клас'!M18</f>
        <v>1</v>
      </c>
      <c r="K261" s="24">
        <f>J261/C261*100</f>
        <v>14.285714285714285</v>
      </c>
      <c r="L261" s="24">
        <f>I261+K261</f>
        <v>42.857142857142854</v>
      </c>
      <c r="M261" s="24">
        <f>G261+I261+K261</f>
        <v>100</v>
      </c>
      <c r="N261" s="2"/>
      <c r="Q261" s="25">
        <f>D261+F261+H261+J261</f>
        <v>7</v>
      </c>
    </row>
    <row r="262" spans="1:28" ht="12" customHeight="1">
      <c r="A262" s="159" t="s">
        <v>172</v>
      </c>
      <c r="B262" s="160"/>
      <c r="C262" s="26">
        <f>SUM(C261:C261)</f>
        <v>7</v>
      </c>
      <c r="D262" s="26">
        <f>SUM(D261:D261)</f>
        <v>0</v>
      </c>
      <c r="E262" s="27">
        <f>D262/C262*100</f>
        <v>0</v>
      </c>
      <c r="F262" s="26">
        <f>SUM(F261:F261)</f>
        <v>4</v>
      </c>
      <c r="G262" s="27">
        <f>F262/C262*100</f>
        <v>57.142857142857139</v>
      </c>
      <c r="H262" s="26">
        <f>SUM(H261:H261)</f>
        <v>2</v>
      </c>
      <c r="I262" s="27">
        <f>H262/C262*100</f>
        <v>28.571428571428569</v>
      </c>
      <c r="J262" s="26">
        <f>SUM(J261:J261)</f>
        <v>1</v>
      </c>
      <c r="K262" s="27">
        <f>J262/C262*100</f>
        <v>14.285714285714285</v>
      </c>
      <c r="L262" s="27">
        <f>I262+K262</f>
        <v>42.857142857142854</v>
      </c>
      <c r="M262" s="27">
        <f>G262+I262+K262</f>
        <v>100</v>
      </c>
      <c r="N262" s="28"/>
      <c r="Q262" s="25">
        <f>D262+F262+H262+J262</f>
        <v>7</v>
      </c>
    </row>
    <row r="263" spans="1:28" ht="15.75" customHeight="1">
      <c r="A263" s="161" t="s">
        <v>173</v>
      </c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</row>
    <row r="264" spans="1:28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</row>
    <row r="265" spans="1:28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</row>
    <row r="266" spans="1:28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</row>
    <row r="267" spans="1:28" ht="1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</row>
    <row r="268" spans="1:28" ht="1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</row>
    <row r="270" spans="1:28" ht="17.25" customHeight="1">
      <c r="A270" s="145" t="s">
        <v>279</v>
      </c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7"/>
    </row>
    <row r="271" spans="1:28">
      <c r="A271" s="148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50"/>
    </row>
    <row r="272" spans="1:28" ht="12" customHeight="1">
      <c r="A272" s="151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3"/>
    </row>
    <row r="273" spans="1:17">
      <c r="A273" s="154" t="s">
        <v>156</v>
      </c>
      <c r="B273" s="144" t="s">
        <v>157</v>
      </c>
      <c r="C273" s="156" t="s">
        <v>158</v>
      </c>
      <c r="D273" s="156" t="s">
        <v>159</v>
      </c>
      <c r="E273" s="156"/>
      <c r="F273" s="156"/>
      <c r="G273" s="156"/>
      <c r="H273" s="156"/>
      <c r="I273" s="156"/>
      <c r="J273" s="156"/>
      <c r="K273" s="156"/>
      <c r="L273" s="157" t="s">
        <v>160</v>
      </c>
      <c r="M273" s="157" t="s">
        <v>187</v>
      </c>
      <c r="N273" s="158" t="s">
        <v>162</v>
      </c>
    </row>
    <row r="274" spans="1:17" ht="50.25" customHeight="1">
      <c r="A274" s="155"/>
      <c r="B274" s="144"/>
      <c r="C274" s="156"/>
      <c r="D274" s="23" t="s">
        <v>163</v>
      </c>
      <c r="E274" s="23" t="s">
        <v>34</v>
      </c>
      <c r="F274" s="23" t="s">
        <v>164</v>
      </c>
      <c r="G274" s="23" t="s">
        <v>34</v>
      </c>
      <c r="H274" s="23" t="s">
        <v>165</v>
      </c>
      <c r="I274" s="23" t="s">
        <v>34</v>
      </c>
      <c r="J274" s="23" t="s">
        <v>166</v>
      </c>
      <c r="K274" s="23" t="s">
        <v>34</v>
      </c>
      <c r="L274" s="157"/>
      <c r="M274" s="157"/>
      <c r="N274" s="158"/>
    </row>
    <row r="275" spans="1:17">
      <c r="A275" s="41">
        <v>5</v>
      </c>
      <c r="B275" s="2" t="s">
        <v>185</v>
      </c>
      <c r="C275" s="2">
        <f t="shared" ref="C275:C276" si="89">C245</f>
        <v>16</v>
      </c>
      <c r="D275" s="2">
        <f>'5 клас'!I23</f>
        <v>0</v>
      </c>
      <c r="E275" s="24">
        <f>D275/C275*100</f>
        <v>0</v>
      </c>
      <c r="F275" s="2">
        <f>'5 клас'!I25</f>
        <v>2</v>
      </c>
      <c r="G275" s="24">
        <f>F275/C275*100</f>
        <v>12.5</v>
      </c>
      <c r="H275" s="2">
        <f>'5 клас'!I27</f>
        <v>7</v>
      </c>
      <c r="I275" s="24">
        <f>H275/C275*100</f>
        <v>43.75</v>
      </c>
      <c r="J275" s="2">
        <f>'5 клас'!I29</f>
        <v>7</v>
      </c>
      <c r="K275" s="24">
        <f>J275/C275*100</f>
        <v>43.75</v>
      </c>
      <c r="L275" s="24">
        <f>I275+K275</f>
        <v>87.5</v>
      </c>
      <c r="M275" s="24">
        <f>G275+I275+K275</f>
        <v>100</v>
      </c>
      <c r="N275" s="2"/>
      <c r="Q275" s="25">
        <f>D275+F275+H275+J275</f>
        <v>16</v>
      </c>
    </row>
    <row r="276" spans="1:17">
      <c r="A276" s="41">
        <v>6</v>
      </c>
      <c r="B276" s="2" t="s">
        <v>185</v>
      </c>
      <c r="C276" s="2">
        <f t="shared" si="89"/>
        <v>12</v>
      </c>
      <c r="D276" s="2">
        <f>'6 клас'!I18</f>
        <v>0</v>
      </c>
      <c r="E276" s="24">
        <f>D276/C276*100</f>
        <v>0</v>
      </c>
      <c r="F276" s="2">
        <f>'6 клас'!I20</f>
        <v>1</v>
      </c>
      <c r="G276" s="24">
        <f>F276/C276*100</f>
        <v>8.3333333333333321</v>
      </c>
      <c r="H276" s="2">
        <f>'6 клас'!I22</f>
        <v>5</v>
      </c>
      <c r="I276" s="24">
        <f>H276/C276*100</f>
        <v>41.666666666666671</v>
      </c>
      <c r="J276" s="2">
        <f>'6 клас'!I24</f>
        <v>6</v>
      </c>
      <c r="K276" s="24">
        <f>J276/C276*100</f>
        <v>50</v>
      </c>
      <c r="L276" s="24">
        <f>I276+K276</f>
        <v>91.666666666666671</v>
      </c>
      <c r="M276" s="24">
        <f>G276+I276+K276</f>
        <v>100</v>
      </c>
      <c r="N276" s="2"/>
      <c r="Q276" s="25">
        <f>D276+F276+H276+J276</f>
        <v>12</v>
      </c>
    </row>
    <row r="277" spans="1:17">
      <c r="A277" s="159" t="s">
        <v>172</v>
      </c>
      <c r="B277" s="160"/>
      <c r="C277" s="26">
        <f>SUM(C275:C276)</f>
        <v>28</v>
      </c>
      <c r="D277" s="26">
        <f>SUM(D275:D276)</f>
        <v>0</v>
      </c>
      <c r="E277" s="27">
        <f>D277/C277*100</f>
        <v>0</v>
      </c>
      <c r="F277" s="26">
        <f>SUM(F275:F276)</f>
        <v>3</v>
      </c>
      <c r="G277" s="27">
        <f>F277/C277*100</f>
        <v>10.714285714285714</v>
      </c>
      <c r="H277" s="26">
        <f>SUM(H275:H276)</f>
        <v>12</v>
      </c>
      <c r="I277" s="27">
        <f>H277/C277*100</f>
        <v>42.857142857142854</v>
      </c>
      <c r="J277" s="26">
        <f>SUM(J275:J276)</f>
        <v>13</v>
      </c>
      <c r="K277" s="27">
        <f>J277/C277*100</f>
        <v>46.428571428571431</v>
      </c>
      <c r="L277" s="27">
        <f>I277+K277</f>
        <v>89.285714285714278</v>
      </c>
      <c r="M277" s="27">
        <f>G277+I277+K277</f>
        <v>100</v>
      </c>
      <c r="N277" s="28"/>
      <c r="Q277" s="25">
        <f>D277+F277+H277+J277</f>
        <v>28</v>
      </c>
    </row>
    <row r="278" spans="1:17">
      <c r="A278" s="164" t="s">
        <v>173</v>
      </c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5"/>
      <c r="Q278" s="25"/>
    </row>
    <row r="279" spans="1:17">
      <c r="A279" s="166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7"/>
      <c r="Q279" s="25"/>
    </row>
    <row r="280" spans="1:17">
      <c r="A280" s="166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7"/>
      <c r="Q280" s="25"/>
    </row>
    <row r="281" spans="1:17">
      <c r="A281" s="166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7"/>
      <c r="Q281" s="25"/>
    </row>
    <row r="282" spans="1:17">
      <c r="A282" s="166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7"/>
    </row>
    <row r="283" spans="1:17">
      <c r="A283" s="168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70"/>
    </row>
    <row r="284" spans="1:17">
      <c r="A284" s="163" t="s">
        <v>280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</row>
    <row r="285" spans="1:17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</row>
    <row r="286" spans="1:17" ht="13.5" customHeight="1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</row>
    <row r="287" spans="1:17">
      <c r="A287" s="154" t="s">
        <v>156</v>
      </c>
      <c r="B287" s="144" t="s">
        <v>157</v>
      </c>
      <c r="C287" s="156" t="s">
        <v>158</v>
      </c>
      <c r="D287" s="156" t="s">
        <v>159</v>
      </c>
      <c r="E287" s="156"/>
      <c r="F287" s="156"/>
      <c r="G287" s="156"/>
      <c r="H287" s="156"/>
      <c r="I287" s="156"/>
      <c r="J287" s="156"/>
      <c r="K287" s="156"/>
      <c r="L287" s="157" t="s">
        <v>160</v>
      </c>
      <c r="M287" s="157" t="s">
        <v>187</v>
      </c>
      <c r="N287" s="158" t="s">
        <v>162</v>
      </c>
    </row>
    <row r="288" spans="1:17" ht="45.75" customHeight="1">
      <c r="A288" s="155"/>
      <c r="B288" s="144"/>
      <c r="C288" s="156"/>
      <c r="D288" s="23" t="s">
        <v>163</v>
      </c>
      <c r="E288" s="23" t="s">
        <v>34</v>
      </c>
      <c r="F288" s="23" t="s">
        <v>164</v>
      </c>
      <c r="G288" s="23" t="s">
        <v>34</v>
      </c>
      <c r="H288" s="23" t="s">
        <v>165</v>
      </c>
      <c r="I288" s="23" t="s">
        <v>34</v>
      </c>
      <c r="J288" s="23" t="s">
        <v>166</v>
      </c>
      <c r="K288" s="23" t="s">
        <v>34</v>
      </c>
      <c r="L288" s="157"/>
      <c r="M288" s="157"/>
      <c r="N288" s="158"/>
    </row>
    <row r="289" spans="1:28" ht="15.75" customHeight="1">
      <c r="A289" s="41">
        <v>11</v>
      </c>
      <c r="B289" s="53" t="s">
        <v>185</v>
      </c>
      <c r="C289" s="68">
        <f>$C$261</f>
        <v>7</v>
      </c>
      <c r="D289" s="23">
        <f>'11 клас'!I12</f>
        <v>0</v>
      </c>
      <c r="E289" s="24">
        <f>D289/C289*100</f>
        <v>0</v>
      </c>
      <c r="F289" s="23">
        <f>'11 клас'!I14</f>
        <v>2</v>
      </c>
      <c r="G289" s="24">
        <f>F289/C289*100</f>
        <v>28.571428571428569</v>
      </c>
      <c r="H289" s="23">
        <f>'11 клас'!I16</f>
        <v>2</v>
      </c>
      <c r="I289" s="24">
        <f>H289/C289*100</f>
        <v>28.571428571428569</v>
      </c>
      <c r="J289" s="23">
        <f>'11 клас'!I18</f>
        <v>3</v>
      </c>
      <c r="K289" s="24">
        <f>J289/C289*100</f>
        <v>42.857142857142854</v>
      </c>
      <c r="L289" s="24">
        <f>I289+K289</f>
        <v>71.428571428571416</v>
      </c>
      <c r="M289" s="24">
        <f>G289+I289+K289</f>
        <v>100</v>
      </c>
      <c r="N289" s="45"/>
      <c r="Q289" s="25">
        <f>D289+F289+H289+J289</f>
        <v>7</v>
      </c>
    </row>
    <row r="290" spans="1:28">
      <c r="A290" s="159" t="s">
        <v>169</v>
      </c>
      <c r="B290" s="160"/>
      <c r="C290" s="69">
        <f>SUM(C289:C289)</f>
        <v>7</v>
      </c>
      <c r="D290" s="69">
        <f>SUM(D289:D289)</f>
        <v>0</v>
      </c>
      <c r="E290" s="70">
        <f>D290/C290*100</f>
        <v>0</v>
      </c>
      <c r="F290" s="69">
        <f>SUM(F289:F289)</f>
        <v>2</v>
      </c>
      <c r="G290" s="70">
        <f>F290/C290*100</f>
        <v>28.571428571428569</v>
      </c>
      <c r="H290" s="69">
        <f>SUM(H289:H289)</f>
        <v>2</v>
      </c>
      <c r="I290" s="70">
        <f>H290/C290*100</f>
        <v>28.571428571428569</v>
      </c>
      <c r="J290" s="69">
        <f>SUM(J289:J289)</f>
        <v>3</v>
      </c>
      <c r="K290" s="70">
        <f>J290/C290*100</f>
        <v>42.857142857142854</v>
      </c>
      <c r="L290" s="70">
        <f>I290+K290</f>
        <v>71.428571428571416</v>
      </c>
      <c r="M290" s="70">
        <f>G290+I290+K290</f>
        <v>100</v>
      </c>
      <c r="N290" s="28"/>
      <c r="Q290" s="25">
        <f>D290+F290+H290+J290</f>
        <v>7</v>
      </c>
    </row>
    <row r="291" spans="1:28">
      <c r="A291" s="164" t="s">
        <v>173</v>
      </c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5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</row>
    <row r="292" spans="1:28" ht="15" customHeight="1">
      <c r="A292" s="166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7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</row>
    <row r="293" spans="1:28">
      <c r="A293" s="166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7"/>
    </row>
    <row r="294" spans="1:28" ht="18" customHeight="1">
      <c r="A294" s="166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7"/>
    </row>
    <row r="295" spans="1:28">
      <c r="A295" s="166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7"/>
    </row>
    <row r="296" spans="1:28" ht="24.75" customHeight="1">
      <c r="A296" s="163" t="s">
        <v>281</v>
      </c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</row>
    <row r="297" spans="1:28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</row>
    <row r="298" spans="1:28" ht="10.5" customHeight="1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</row>
    <row r="299" spans="1:28" ht="15" customHeight="1">
      <c r="A299" s="154" t="s">
        <v>156</v>
      </c>
      <c r="B299" s="144" t="s">
        <v>157</v>
      </c>
      <c r="C299" s="156" t="s">
        <v>158</v>
      </c>
      <c r="D299" s="156" t="s">
        <v>159</v>
      </c>
      <c r="E299" s="156"/>
      <c r="F299" s="156"/>
      <c r="G299" s="156"/>
      <c r="H299" s="156"/>
      <c r="I299" s="156"/>
      <c r="J299" s="156"/>
      <c r="K299" s="156"/>
      <c r="L299" s="157" t="s">
        <v>160</v>
      </c>
      <c r="M299" s="157" t="s">
        <v>187</v>
      </c>
      <c r="N299" s="158" t="s">
        <v>162</v>
      </c>
    </row>
    <row r="300" spans="1:28" ht="43.5" customHeight="1">
      <c r="A300" s="155"/>
      <c r="B300" s="144"/>
      <c r="C300" s="156"/>
      <c r="D300" s="23" t="s">
        <v>163</v>
      </c>
      <c r="E300" s="23" t="s">
        <v>34</v>
      </c>
      <c r="F300" s="23" t="s">
        <v>164</v>
      </c>
      <c r="G300" s="23" t="s">
        <v>34</v>
      </c>
      <c r="H300" s="23" t="s">
        <v>165</v>
      </c>
      <c r="I300" s="23" t="s">
        <v>34</v>
      </c>
      <c r="J300" s="23" t="s">
        <v>166</v>
      </c>
      <c r="K300" s="23" t="s">
        <v>34</v>
      </c>
      <c r="L300" s="157"/>
      <c r="M300" s="157"/>
      <c r="N300" s="158"/>
    </row>
    <row r="301" spans="1:28" ht="18" customHeight="1">
      <c r="A301" s="41">
        <v>3</v>
      </c>
      <c r="B301" s="53" t="s">
        <v>167</v>
      </c>
      <c r="C301" s="42">
        <f t="shared" ref="C301:C307" si="90">C123</f>
        <v>15</v>
      </c>
      <c r="D301" s="50">
        <f>'3 клас'!M21</f>
        <v>0</v>
      </c>
      <c r="E301" s="52">
        <f>D301/C301*100</f>
        <v>0</v>
      </c>
      <c r="F301" s="50">
        <f>'3 клас'!M23</f>
        <v>0</v>
      </c>
      <c r="G301" s="52">
        <f>F301/C301*100</f>
        <v>0</v>
      </c>
      <c r="H301" s="50">
        <f>'3 клас'!M25</f>
        <v>4</v>
      </c>
      <c r="I301" s="52">
        <f t="shared" ref="I301:I308" si="91">H301/C301*100</f>
        <v>26.666666666666668</v>
      </c>
      <c r="J301" s="50">
        <f>'3 клас'!M27</f>
        <v>11</v>
      </c>
      <c r="K301" s="52">
        <f t="shared" ref="K301:K308" si="92">J301/C301*100</f>
        <v>73.333333333333329</v>
      </c>
      <c r="L301" s="52">
        <f t="shared" ref="L301:L308" si="93">I301+K301</f>
        <v>100</v>
      </c>
      <c r="M301" s="52">
        <f t="shared" ref="M301:M308" si="94">G301+I301+K301</f>
        <v>100</v>
      </c>
      <c r="N301" s="45"/>
      <c r="Q301" s="25">
        <f t="shared" ref="Q301:Q307" si="95">D301+F301+H301+J301</f>
        <v>15</v>
      </c>
    </row>
    <row r="302" spans="1:28">
      <c r="A302" s="41">
        <v>4</v>
      </c>
      <c r="B302" s="53" t="s">
        <v>65</v>
      </c>
      <c r="C302" s="42">
        <f t="shared" si="90"/>
        <v>22</v>
      </c>
      <c r="D302" s="50">
        <f>'4 клас'!M28</f>
        <v>0</v>
      </c>
      <c r="E302" s="52">
        <f>D302/C302*100</f>
        <v>0</v>
      </c>
      <c r="F302" s="50">
        <f>'4 клас'!M30</f>
        <v>0</v>
      </c>
      <c r="G302" s="52">
        <f>F302/C302*100</f>
        <v>0</v>
      </c>
      <c r="H302" s="50">
        <f>'4 клас'!M32</f>
        <v>12</v>
      </c>
      <c r="I302" s="52">
        <f t="shared" si="91"/>
        <v>54.54545454545454</v>
      </c>
      <c r="J302" s="50">
        <f>'4 клас'!M34</f>
        <v>10</v>
      </c>
      <c r="K302" s="52">
        <f t="shared" si="92"/>
        <v>45.454545454545453</v>
      </c>
      <c r="L302" s="52">
        <f t="shared" si="93"/>
        <v>100</v>
      </c>
      <c r="M302" s="52">
        <f t="shared" si="94"/>
        <v>100</v>
      </c>
      <c r="N302" s="45"/>
      <c r="Q302" s="25">
        <f t="shared" si="95"/>
        <v>22</v>
      </c>
    </row>
    <row r="303" spans="1:28" ht="16.5" customHeight="1">
      <c r="A303" s="41">
        <v>5</v>
      </c>
      <c r="B303" s="2" t="s">
        <v>176</v>
      </c>
      <c r="C303" s="50">
        <f t="shared" si="90"/>
        <v>16</v>
      </c>
      <c r="D303" s="50">
        <f>'5 клас'!O23</f>
        <v>0</v>
      </c>
      <c r="E303" s="52">
        <f t="shared" ref="E303:E308" si="96">D303/C303*100</f>
        <v>0</v>
      </c>
      <c r="F303" s="50">
        <f>'5 клас'!O25</f>
        <v>4</v>
      </c>
      <c r="G303" s="52">
        <f t="shared" ref="G303:G308" si="97">F303/C303*100</f>
        <v>25</v>
      </c>
      <c r="H303" s="50">
        <f>'5 клас'!O27</f>
        <v>7</v>
      </c>
      <c r="I303" s="52">
        <f t="shared" si="91"/>
        <v>43.75</v>
      </c>
      <c r="J303" s="50">
        <f>'5 клас'!O29</f>
        <v>5</v>
      </c>
      <c r="K303" s="52">
        <f t="shared" si="92"/>
        <v>31.25</v>
      </c>
      <c r="L303" s="52">
        <f t="shared" si="93"/>
        <v>75</v>
      </c>
      <c r="M303" s="52">
        <f t="shared" si="94"/>
        <v>100</v>
      </c>
      <c r="N303" s="2"/>
      <c r="Q303" s="25">
        <f t="shared" si="95"/>
        <v>16</v>
      </c>
    </row>
    <row r="304" spans="1:28">
      <c r="A304" s="71">
        <v>6</v>
      </c>
      <c r="B304" s="2" t="s">
        <v>176</v>
      </c>
      <c r="C304" s="2">
        <f t="shared" si="90"/>
        <v>12</v>
      </c>
      <c r="D304" s="2">
        <f>'6 клас'!P1</f>
        <v>0</v>
      </c>
      <c r="E304" s="24">
        <f t="shared" si="96"/>
        <v>0</v>
      </c>
      <c r="F304" s="2">
        <f>'6 клас'!P20</f>
        <v>1</v>
      </c>
      <c r="G304" s="24">
        <f t="shared" si="97"/>
        <v>8.3333333333333321</v>
      </c>
      <c r="H304" s="2">
        <f>'6 клас'!P22</f>
        <v>6</v>
      </c>
      <c r="I304" s="24">
        <f t="shared" si="91"/>
        <v>50</v>
      </c>
      <c r="J304" s="2">
        <f>'6 клас'!P24</f>
        <v>5</v>
      </c>
      <c r="K304" s="24">
        <f t="shared" si="92"/>
        <v>41.666666666666671</v>
      </c>
      <c r="L304" s="24">
        <f t="shared" si="93"/>
        <v>91.666666666666671</v>
      </c>
      <c r="M304" s="24">
        <f t="shared" si="94"/>
        <v>100</v>
      </c>
      <c r="N304" s="2"/>
      <c r="Q304" s="25">
        <f t="shared" si="95"/>
        <v>12</v>
      </c>
    </row>
    <row r="305" spans="1:17">
      <c r="A305" s="41">
        <v>7</v>
      </c>
      <c r="B305" s="2" t="s">
        <v>176</v>
      </c>
      <c r="C305" s="2">
        <f t="shared" si="90"/>
        <v>9</v>
      </c>
      <c r="D305" s="2">
        <f>'7 клас'!S15</f>
        <v>0</v>
      </c>
      <c r="E305" s="24">
        <f t="shared" si="96"/>
        <v>0</v>
      </c>
      <c r="F305" s="2">
        <f>'7 клас'!S17</f>
        <v>0</v>
      </c>
      <c r="G305" s="24">
        <f t="shared" si="97"/>
        <v>0</v>
      </c>
      <c r="H305" s="2">
        <f>'7 клас'!S19</f>
        <v>6</v>
      </c>
      <c r="I305" s="24">
        <f t="shared" si="91"/>
        <v>66.666666666666657</v>
      </c>
      <c r="J305" s="2">
        <f>'7 клас'!S21</f>
        <v>3</v>
      </c>
      <c r="K305" s="24">
        <f t="shared" si="92"/>
        <v>33.333333333333329</v>
      </c>
      <c r="L305" s="24">
        <f t="shared" si="93"/>
        <v>99.999999999999986</v>
      </c>
      <c r="M305" s="24">
        <f t="shared" si="94"/>
        <v>99.999999999999986</v>
      </c>
      <c r="N305" s="2"/>
      <c r="Q305" s="25">
        <f t="shared" si="95"/>
        <v>9</v>
      </c>
    </row>
    <row r="306" spans="1:17">
      <c r="A306" s="71">
        <v>8</v>
      </c>
      <c r="B306" s="2" t="s">
        <v>176</v>
      </c>
      <c r="C306" s="2">
        <f t="shared" si="90"/>
        <v>17</v>
      </c>
      <c r="D306" s="2">
        <f>'8 клас'!R23</f>
        <v>1</v>
      </c>
      <c r="E306" s="24">
        <f t="shared" si="96"/>
        <v>5.8823529411764701</v>
      </c>
      <c r="F306" s="2">
        <f>'8 клас'!R25</f>
        <v>6</v>
      </c>
      <c r="G306" s="24">
        <f t="shared" si="97"/>
        <v>35.294117647058826</v>
      </c>
      <c r="H306" s="2">
        <f>'8 клас'!R27</f>
        <v>8</v>
      </c>
      <c r="I306" s="24">
        <f t="shared" si="91"/>
        <v>47.058823529411761</v>
      </c>
      <c r="J306" s="2">
        <f>'8 клас'!R29</f>
        <v>2</v>
      </c>
      <c r="K306" s="24">
        <f t="shared" si="92"/>
        <v>11.76470588235294</v>
      </c>
      <c r="L306" s="24">
        <f t="shared" si="93"/>
        <v>58.823529411764703</v>
      </c>
      <c r="M306" s="24">
        <f t="shared" si="94"/>
        <v>94.117647058823522</v>
      </c>
      <c r="N306" s="2"/>
      <c r="Q306" s="25">
        <f t="shared" si="95"/>
        <v>17</v>
      </c>
    </row>
    <row r="307" spans="1:17">
      <c r="A307" s="41">
        <v>9</v>
      </c>
      <c r="B307" s="2" t="s">
        <v>176</v>
      </c>
      <c r="C307" s="2">
        <f t="shared" si="90"/>
        <v>15</v>
      </c>
      <c r="D307" s="2">
        <f>'9 клас'!T21</f>
        <v>0</v>
      </c>
      <c r="E307" s="24">
        <f t="shared" si="96"/>
        <v>0</v>
      </c>
      <c r="F307" s="2">
        <f>'9 клас'!T23</f>
        <v>3</v>
      </c>
      <c r="G307" s="24">
        <f t="shared" si="97"/>
        <v>20</v>
      </c>
      <c r="H307" s="2">
        <f>'9 клас'!T25</f>
        <v>7</v>
      </c>
      <c r="I307" s="24">
        <f t="shared" si="91"/>
        <v>46.666666666666664</v>
      </c>
      <c r="J307" s="2">
        <f>'9 клас'!T27</f>
        <v>5</v>
      </c>
      <c r="K307" s="24">
        <f t="shared" si="92"/>
        <v>33.333333333333329</v>
      </c>
      <c r="L307" s="24">
        <f t="shared" si="93"/>
        <v>80</v>
      </c>
      <c r="M307" s="24">
        <f t="shared" si="94"/>
        <v>99.999999999999986</v>
      </c>
      <c r="N307" s="2"/>
      <c r="Q307" s="25">
        <f t="shared" si="95"/>
        <v>15</v>
      </c>
    </row>
    <row r="308" spans="1:17">
      <c r="A308" s="159" t="s">
        <v>169</v>
      </c>
      <c r="B308" s="160"/>
      <c r="C308" s="26">
        <f>SUM(C301:C307)</f>
        <v>106</v>
      </c>
      <c r="D308" s="26">
        <f>SUM(D301:D307)</f>
        <v>1</v>
      </c>
      <c r="E308" s="27">
        <f t="shared" si="96"/>
        <v>0.94339622641509435</v>
      </c>
      <c r="F308" s="26">
        <f>SUM(F301:F307)</f>
        <v>14</v>
      </c>
      <c r="G308" s="27">
        <f t="shared" si="97"/>
        <v>13.20754716981132</v>
      </c>
      <c r="H308" s="26">
        <f>SUM(H301:H307)</f>
        <v>50</v>
      </c>
      <c r="I308" s="27">
        <f t="shared" si="91"/>
        <v>47.169811320754718</v>
      </c>
      <c r="J308" s="26">
        <f>SUM(J301:J307)</f>
        <v>41</v>
      </c>
      <c r="K308" s="27">
        <f t="shared" si="92"/>
        <v>38.679245283018872</v>
      </c>
      <c r="L308" s="27">
        <f t="shared" si="93"/>
        <v>85.84905660377359</v>
      </c>
      <c r="M308" s="27">
        <f t="shared" si="94"/>
        <v>99.056603773584911</v>
      </c>
      <c r="N308" s="28"/>
      <c r="Q308" s="25">
        <f>D308+F308+H308+J308</f>
        <v>106</v>
      </c>
    </row>
    <row r="309" spans="1:17">
      <c r="A309" s="164" t="s">
        <v>173</v>
      </c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5"/>
      <c r="Q309" s="25"/>
    </row>
    <row r="310" spans="1:17">
      <c r="A310" s="166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7"/>
      <c r="Q310" s="25"/>
    </row>
    <row r="311" spans="1:17">
      <c r="A311" s="166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7"/>
    </row>
    <row r="312" spans="1:17" ht="30.75" customHeight="1">
      <c r="A312" s="168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70"/>
    </row>
    <row r="313" spans="1:17">
      <c r="A313" s="172" t="s">
        <v>282</v>
      </c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</row>
    <row r="314" spans="1:17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</row>
    <row r="315" spans="1:17" ht="15" customHeight="1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</row>
    <row r="316" spans="1:17">
      <c r="A316" s="154" t="s">
        <v>156</v>
      </c>
      <c r="B316" s="144" t="s">
        <v>157</v>
      </c>
      <c r="C316" s="156" t="s">
        <v>158</v>
      </c>
      <c r="D316" s="156" t="s">
        <v>159</v>
      </c>
      <c r="E316" s="156"/>
      <c r="F316" s="156"/>
      <c r="G316" s="156"/>
      <c r="H316" s="156"/>
      <c r="I316" s="156"/>
      <c r="J316" s="156"/>
      <c r="K316" s="156"/>
      <c r="L316" s="157" t="s">
        <v>160</v>
      </c>
      <c r="M316" s="157" t="s">
        <v>161</v>
      </c>
      <c r="N316" s="158" t="s">
        <v>162</v>
      </c>
    </row>
    <row r="317" spans="1:17" ht="60" customHeight="1">
      <c r="A317" s="155"/>
      <c r="B317" s="144"/>
      <c r="C317" s="156"/>
      <c r="D317" s="23" t="s">
        <v>163</v>
      </c>
      <c r="E317" s="23" t="s">
        <v>34</v>
      </c>
      <c r="F317" s="23" t="s">
        <v>164</v>
      </c>
      <c r="G317" s="23" t="s">
        <v>34</v>
      </c>
      <c r="H317" s="23" t="s">
        <v>165</v>
      </c>
      <c r="I317" s="23" t="s">
        <v>34</v>
      </c>
      <c r="J317" s="23" t="s">
        <v>166</v>
      </c>
      <c r="K317" s="23" t="s">
        <v>34</v>
      </c>
      <c r="L317" s="157"/>
      <c r="M317" s="157"/>
      <c r="N317" s="158"/>
    </row>
    <row r="318" spans="1:17">
      <c r="A318" s="41">
        <v>10</v>
      </c>
      <c r="B318" s="2" t="s">
        <v>189</v>
      </c>
      <c r="C318" s="2">
        <f t="shared" ref="C318:C319" si="98">C218</f>
        <v>10</v>
      </c>
      <c r="D318" s="2">
        <f>'10 клас'!T15</f>
        <v>0</v>
      </c>
      <c r="E318" s="24">
        <f>D318/C318*100</f>
        <v>0</v>
      </c>
      <c r="F318" s="2">
        <f>'10 клас'!T17</f>
        <v>0</v>
      </c>
      <c r="G318" s="24">
        <f>F318/C318*100</f>
        <v>0</v>
      </c>
      <c r="H318" s="2">
        <f>'10 клас'!T19</f>
        <v>6</v>
      </c>
      <c r="I318" s="24">
        <f>H318/C318*100</f>
        <v>60</v>
      </c>
      <c r="J318" s="2">
        <f>'10 клас'!T21</f>
        <v>4</v>
      </c>
      <c r="K318" s="24">
        <f>J318/C318*100</f>
        <v>40</v>
      </c>
      <c r="L318" s="24">
        <f>I318+K318</f>
        <v>100</v>
      </c>
      <c r="M318" s="24">
        <f>G318+I318+K318</f>
        <v>100</v>
      </c>
      <c r="N318" s="2"/>
      <c r="Q318" s="25">
        <f>D318+F318+H318+J318</f>
        <v>10</v>
      </c>
    </row>
    <row r="319" spans="1:17" ht="15.75" customHeight="1">
      <c r="A319" s="41">
        <v>11</v>
      </c>
      <c r="B319" s="2" t="s">
        <v>189</v>
      </c>
      <c r="C319" s="2">
        <f t="shared" si="98"/>
        <v>7</v>
      </c>
      <c r="D319" s="2">
        <f>'11 клас'!T12</f>
        <v>0</v>
      </c>
      <c r="E319" s="24">
        <f>D319/C319*100</f>
        <v>0</v>
      </c>
      <c r="F319" s="2">
        <f>'11 клас'!T14</f>
        <v>0</v>
      </c>
      <c r="G319" s="24">
        <f>F319/C319*100</f>
        <v>0</v>
      </c>
      <c r="H319" s="2">
        <f>'11 клас'!T16</f>
        <v>4</v>
      </c>
      <c r="I319" s="24">
        <f>H319/C319*100</f>
        <v>57.142857142857139</v>
      </c>
      <c r="J319" s="2">
        <f>'11 клас'!T18</f>
        <v>3</v>
      </c>
      <c r="K319" s="24">
        <f>J319/C319*100</f>
        <v>42.857142857142854</v>
      </c>
      <c r="L319" s="24">
        <f>I319+K319</f>
        <v>100</v>
      </c>
      <c r="M319" s="24">
        <f>G319+I319+K319</f>
        <v>100</v>
      </c>
      <c r="N319" s="2"/>
      <c r="Q319" s="25">
        <f>D319+F319+H319+J319</f>
        <v>7</v>
      </c>
    </row>
    <row r="320" spans="1:17">
      <c r="A320" s="159" t="s">
        <v>172</v>
      </c>
      <c r="B320" s="160"/>
      <c r="C320" s="26">
        <f>SUM(C318:C319)</f>
        <v>17</v>
      </c>
      <c r="D320" s="26">
        <f>SUM(D318:D319)</f>
        <v>0</v>
      </c>
      <c r="E320" s="27">
        <f>D320/C320*100</f>
        <v>0</v>
      </c>
      <c r="F320" s="26">
        <f>SUM(F318:F319)</f>
        <v>0</v>
      </c>
      <c r="G320" s="27">
        <f>F320/C320*100</f>
        <v>0</v>
      </c>
      <c r="H320" s="26">
        <f>SUM(H318:H319)</f>
        <v>10</v>
      </c>
      <c r="I320" s="27">
        <f>H320/C320*100</f>
        <v>58.82352941176471</v>
      </c>
      <c r="J320" s="26">
        <f>SUM(J318:J319)</f>
        <v>7</v>
      </c>
      <c r="K320" s="27">
        <f>J320/C320*100</f>
        <v>41.17647058823529</v>
      </c>
      <c r="L320" s="27">
        <f>I320+K320</f>
        <v>100</v>
      </c>
      <c r="M320" s="27">
        <f>G320+I320+K320</f>
        <v>100</v>
      </c>
      <c r="N320" s="28"/>
      <c r="Q320" s="25">
        <f>D320+F320+H320+J320</f>
        <v>17</v>
      </c>
    </row>
    <row r="321" spans="1:17">
      <c r="A321" s="164" t="s">
        <v>173</v>
      </c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5"/>
      <c r="Q321" s="25"/>
    </row>
    <row r="322" spans="1:17">
      <c r="A322" s="166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7"/>
      <c r="Q322" s="25"/>
    </row>
    <row r="323" spans="1:17">
      <c r="A323" s="166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7"/>
      <c r="Q323" s="25"/>
    </row>
    <row r="324" spans="1:17">
      <c r="A324" s="166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7"/>
    </row>
    <row r="325" spans="1:17">
      <c r="A325" s="166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7"/>
    </row>
    <row r="326" spans="1:17" ht="23.25" customHeight="1">
      <c r="A326" s="35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7"/>
    </row>
    <row r="327" spans="1:17">
      <c r="A327" s="163" t="s">
        <v>283</v>
      </c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</row>
    <row r="328" spans="1:17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</row>
    <row r="329" spans="1:17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</row>
    <row r="330" spans="1:17">
      <c r="A330" s="154" t="s">
        <v>156</v>
      </c>
      <c r="B330" s="144" t="s">
        <v>157</v>
      </c>
      <c r="C330" s="156" t="s">
        <v>158</v>
      </c>
      <c r="D330" s="156" t="s">
        <v>159</v>
      </c>
      <c r="E330" s="156"/>
      <c r="F330" s="156"/>
      <c r="G330" s="156"/>
      <c r="H330" s="156"/>
      <c r="I330" s="156"/>
      <c r="J330" s="156"/>
      <c r="K330" s="156"/>
      <c r="L330" s="157" t="s">
        <v>160</v>
      </c>
      <c r="M330" s="157" t="s">
        <v>161</v>
      </c>
      <c r="N330" s="158" t="s">
        <v>162</v>
      </c>
    </row>
    <row r="331" spans="1:17" ht="47.25" customHeight="1">
      <c r="A331" s="155"/>
      <c r="B331" s="144"/>
      <c r="C331" s="156"/>
      <c r="D331" s="23" t="s">
        <v>163</v>
      </c>
      <c r="E331" s="23" t="s">
        <v>34</v>
      </c>
      <c r="F331" s="23" t="s">
        <v>164</v>
      </c>
      <c r="G331" s="23" t="s">
        <v>34</v>
      </c>
      <c r="H331" s="23" t="s">
        <v>165</v>
      </c>
      <c r="I331" s="23" t="s">
        <v>34</v>
      </c>
      <c r="J331" s="23" t="s">
        <v>166</v>
      </c>
      <c r="K331" s="23" t="s">
        <v>34</v>
      </c>
      <c r="L331" s="157"/>
      <c r="M331" s="157"/>
      <c r="N331" s="158"/>
    </row>
    <row r="332" spans="1:17">
      <c r="A332" s="41">
        <v>3</v>
      </c>
      <c r="B332" s="55" t="s">
        <v>167</v>
      </c>
      <c r="C332" s="42">
        <f t="shared" ref="C332:C335" si="99">C301</f>
        <v>15</v>
      </c>
      <c r="D332" s="50">
        <f>'3 клас'!G21</f>
        <v>0</v>
      </c>
      <c r="E332" s="52">
        <f>D332/C332*100</f>
        <v>0</v>
      </c>
      <c r="F332" s="50">
        <f>'3 клас'!G23</f>
        <v>0</v>
      </c>
      <c r="G332" s="52">
        <f>F332/C332*100</f>
        <v>0</v>
      </c>
      <c r="H332" s="50">
        <f>'3 клас'!G25</f>
        <v>7</v>
      </c>
      <c r="I332" s="52">
        <f>H332/C332*100</f>
        <v>46.666666666666664</v>
      </c>
      <c r="J332" s="50">
        <f>'3 клас'!G27</f>
        <v>8</v>
      </c>
      <c r="K332" s="52">
        <f>J332/C332*100</f>
        <v>53.333333333333336</v>
      </c>
      <c r="L332" s="52">
        <f>I332+K332</f>
        <v>100</v>
      </c>
      <c r="M332" s="52">
        <f>G332+I332+K332</f>
        <v>100</v>
      </c>
      <c r="N332" s="45"/>
      <c r="Q332" s="25">
        <f>D332+F332+H332+J332</f>
        <v>15</v>
      </c>
    </row>
    <row r="333" spans="1:17">
      <c r="A333" s="41">
        <v>4</v>
      </c>
      <c r="B333" s="55" t="s">
        <v>65</v>
      </c>
      <c r="C333" s="42">
        <f t="shared" si="99"/>
        <v>22</v>
      </c>
      <c r="D333" s="50">
        <f>'4 клас'!G28</f>
        <v>0</v>
      </c>
      <c r="E333" s="52">
        <f>D333/C333*100</f>
        <v>0</v>
      </c>
      <c r="F333" s="50">
        <f>'4 клас'!G30</f>
        <v>1</v>
      </c>
      <c r="G333" s="52">
        <f>F333/C333*100</f>
        <v>4.5454545454545459</v>
      </c>
      <c r="H333" s="50">
        <f>'4 клас'!G32</f>
        <v>13</v>
      </c>
      <c r="I333" s="52">
        <f>H333/C333*100</f>
        <v>59.090909090909093</v>
      </c>
      <c r="J333" s="50">
        <f>'4 клас'!G34</f>
        <v>8</v>
      </c>
      <c r="K333" s="52">
        <f>J333/C333*100</f>
        <v>36.363636363636367</v>
      </c>
      <c r="L333" s="52">
        <f>I333+K333</f>
        <v>95.454545454545467</v>
      </c>
      <c r="M333" s="52">
        <f>G333+I333+K333</f>
        <v>100</v>
      </c>
      <c r="N333" s="45"/>
      <c r="Q333" s="25">
        <f>D333+F333+H333+J333</f>
        <v>22</v>
      </c>
    </row>
    <row r="334" spans="1:17">
      <c r="A334" s="41">
        <v>5</v>
      </c>
      <c r="B334" s="55" t="s">
        <v>188</v>
      </c>
      <c r="C334" s="42">
        <f t="shared" si="99"/>
        <v>16</v>
      </c>
      <c r="D334" s="50">
        <f>'5 клас'!K23</f>
        <v>0</v>
      </c>
      <c r="E334" s="52">
        <f>D334/C334*100</f>
        <v>0</v>
      </c>
      <c r="F334" s="50">
        <f>'5 клас'!K25</f>
        <v>13</v>
      </c>
      <c r="G334" s="52">
        <f>F334/C334*100</f>
        <v>81.25</v>
      </c>
      <c r="H334" s="50">
        <f>'5 клас'!K27</f>
        <v>3</v>
      </c>
      <c r="I334" s="52">
        <f>H334/C334*100</f>
        <v>18.75</v>
      </c>
      <c r="J334" s="50">
        <f>'5 клас'!K29</f>
        <v>0</v>
      </c>
      <c r="K334" s="52">
        <f>J334/C334*100</f>
        <v>0</v>
      </c>
      <c r="L334" s="52">
        <f>I334+K334</f>
        <v>18.75</v>
      </c>
      <c r="M334" s="52">
        <f>G334+I334+K334</f>
        <v>100</v>
      </c>
      <c r="N334" s="45"/>
      <c r="Q334" s="25">
        <f>D334+F334+H334+J334</f>
        <v>16</v>
      </c>
    </row>
    <row r="335" spans="1:17">
      <c r="A335" s="41">
        <v>6</v>
      </c>
      <c r="B335" s="53" t="s">
        <v>188</v>
      </c>
      <c r="C335" s="42">
        <f t="shared" si="99"/>
        <v>12</v>
      </c>
      <c r="D335" s="50">
        <f>'6 клас'!K18</f>
        <v>0</v>
      </c>
      <c r="E335" s="52">
        <f>D335/C335*100</f>
        <v>0</v>
      </c>
      <c r="F335" s="50">
        <f>'6 клас'!K20</f>
        <v>4</v>
      </c>
      <c r="G335" s="52">
        <f>F335/C335*100</f>
        <v>33.333333333333329</v>
      </c>
      <c r="H335" s="50">
        <f>'6 клас'!K22</f>
        <v>8</v>
      </c>
      <c r="I335" s="52">
        <f>H335/C335*100</f>
        <v>66.666666666666657</v>
      </c>
      <c r="J335" s="50">
        <f>'6 клас'!K24</f>
        <v>0</v>
      </c>
      <c r="K335" s="52">
        <f>J335/C335*100</f>
        <v>0</v>
      </c>
      <c r="L335" s="52">
        <f>I335+K335</f>
        <v>66.666666666666657</v>
      </c>
      <c r="M335" s="52">
        <f>G335+I335+K335</f>
        <v>99.999999999999986</v>
      </c>
      <c r="N335" s="45"/>
      <c r="Q335" s="25">
        <f>D335+F335+H335+J335</f>
        <v>12</v>
      </c>
    </row>
    <row r="336" spans="1:17">
      <c r="A336" s="159" t="s">
        <v>169</v>
      </c>
      <c r="B336" s="160"/>
      <c r="C336" s="57">
        <f>SUM(C332:C335)</f>
        <v>65</v>
      </c>
      <c r="D336" s="57">
        <f>SUM(D332:D335)</f>
        <v>0</v>
      </c>
      <c r="E336" s="58">
        <f>D336/C336*100</f>
        <v>0</v>
      </c>
      <c r="F336" s="57">
        <f>SUM(F332:F335)</f>
        <v>18</v>
      </c>
      <c r="G336" s="58">
        <f>F336/C336*100</f>
        <v>27.692307692307693</v>
      </c>
      <c r="H336" s="57">
        <f>SUM(H332:H335)</f>
        <v>31</v>
      </c>
      <c r="I336" s="58">
        <f>H336/C336*100</f>
        <v>47.692307692307693</v>
      </c>
      <c r="J336" s="57">
        <f>SUM(J332:J335)</f>
        <v>16</v>
      </c>
      <c r="K336" s="58">
        <f>J336/C336*100</f>
        <v>24.615384615384617</v>
      </c>
      <c r="L336" s="58">
        <f>I336+K336</f>
        <v>72.307692307692307</v>
      </c>
      <c r="M336" s="58">
        <f>G336+I336+K336</f>
        <v>100</v>
      </c>
      <c r="N336" s="28"/>
      <c r="Q336" s="25">
        <f>D336+F336+H336+J336</f>
        <v>65</v>
      </c>
    </row>
    <row r="337" spans="1:17">
      <c r="A337" s="164" t="s">
        <v>173</v>
      </c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5"/>
    </row>
    <row r="338" spans="1:17" ht="18" customHeight="1">
      <c r="A338" s="166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7"/>
    </row>
    <row r="339" spans="1:17" ht="15.75" customHeight="1">
      <c r="A339" s="166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7"/>
    </row>
    <row r="340" spans="1:17" ht="18" customHeight="1">
      <c r="A340" s="168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70"/>
    </row>
    <row r="341" spans="1:17">
      <c r="A341" s="163" t="s">
        <v>284</v>
      </c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</row>
    <row r="342" spans="1:17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</row>
    <row r="343" spans="1:17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</row>
    <row r="344" spans="1:17">
      <c r="A344" s="154" t="s">
        <v>156</v>
      </c>
      <c r="B344" s="144" t="s">
        <v>157</v>
      </c>
      <c r="C344" s="156" t="s">
        <v>158</v>
      </c>
      <c r="D344" s="156" t="s">
        <v>159</v>
      </c>
      <c r="E344" s="156"/>
      <c r="F344" s="156"/>
      <c r="G344" s="156"/>
      <c r="H344" s="156"/>
      <c r="I344" s="156"/>
      <c r="J344" s="156"/>
      <c r="K344" s="156"/>
      <c r="L344" s="157" t="s">
        <v>160</v>
      </c>
      <c r="M344" s="157" t="s">
        <v>161</v>
      </c>
      <c r="N344" s="158" t="s">
        <v>162</v>
      </c>
    </row>
    <row r="345" spans="1:17" ht="47.25" customHeight="1">
      <c r="A345" s="155"/>
      <c r="B345" s="144"/>
      <c r="C345" s="156"/>
      <c r="D345" s="23" t="s">
        <v>163</v>
      </c>
      <c r="E345" s="23" t="s">
        <v>34</v>
      </c>
      <c r="F345" s="23" t="s">
        <v>164</v>
      </c>
      <c r="G345" s="23" t="s">
        <v>34</v>
      </c>
      <c r="H345" s="23" t="s">
        <v>165</v>
      </c>
      <c r="I345" s="23" t="s">
        <v>34</v>
      </c>
      <c r="J345" s="23" t="s">
        <v>166</v>
      </c>
      <c r="K345" s="23" t="s">
        <v>34</v>
      </c>
      <c r="L345" s="157"/>
      <c r="M345" s="157"/>
      <c r="N345" s="158"/>
    </row>
    <row r="346" spans="1:17">
      <c r="A346" s="48">
        <v>7</v>
      </c>
      <c r="B346" s="53" t="s">
        <v>190</v>
      </c>
      <c r="C346" s="42">
        <f t="shared" ref="C346:C350" si="100">C215</f>
        <v>9</v>
      </c>
      <c r="D346" s="50">
        <f>'7 клас'!L15</f>
        <v>0</v>
      </c>
      <c r="E346" s="52">
        <f t="shared" ref="E346:E351" si="101">D346/C346*100</f>
        <v>0</v>
      </c>
      <c r="F346" s="50">
        <f>'7 клас'!L17</f>
        <v>0</v>
      </c>
      <c r="G346" s="52">
        <f t="shared" ref="G346:G351" si="102">F346/C346*100</f>
        <v>0</v>
      </c>
      <c r="H346" s="50">
        <f>'7 клас'!L19</f>
        <v>6</v>
      </c>
      <c r="I346" s="52">
        <f t="shared" ref="I346:I351" si="103">H346/C346*100</f>
        <v>66.666666666666657</v>
      </c>
      <c r="J346" s="50">
        <f>'7 клас'!L21</f>
        <v>3</v>
      </c>
      <c r="K346" s="52">
        <f t="shared" ref="K346:K351" si="104">J346/C346*100</f>
        <v>33.333333333333329</v>
      </c>
      <c r="L346" s="52">
        <f t="shared" ref="L346:L351" si="105">I346+K346</f>
        <v>99.999999999999986</v>
      </c>
      <c r="M346" s="52">
        <f t="shared" ref="M346:M351" si="106">G346+I346+K346</f>
        <v>99.999999999999986</v>
      </c>
      <c r="N346" s="45"/>
      <c r="Q346" s="25">
        <f t="shared" ref="Q346:Q351" si="107">D346+F346+H346+J346</f>
        <v>9</v>
      </c>
    </row>
    <row r="347" spans="1:17">
      <c r="A347" s="48">
        <v>8</v>
      </c>
      <c r="B347" s="53" t="s">
        <v>190</v>
      </c>
      <c r="C347" s="42">
        <f t="shared" si="100"/>
        <v>17</v>
      </c>
      <c r="D347" s="50">
        <f>'8 клас'!L23</f>
        <v>3</v>
      </c>
      <c r="E347" s="52">
        <f t="shared" si="101"/>
        <v>17.647058823529413</v>
      </c>
      <c r="F347" s="50">
        <f>'8 клас'!L25</f>
        <v>2</v>
      </c>
      <c r="G347" s="52">
        <f t="shared" si="102"/>
        <v>11.76470588235294</v>
      </c>
      <c r="H347" s="50">
        <f>'8 клас'!L27</f>
        <v>11</v>
      </c>
      <c r="I347" s="52">
        <f t="shared" si="103"/>
        <v>64.705882352941174</v>
      </c>
      <c r="J347" s="50">
        <f>'8 клас'!L29</f>
        <v>1</v>
      </c>
      <c r="K347" s="52">
        <f t="shared" si="104"/>
        <v>5.8823529411764701</v>
      </c>
      <c r="L347" s="52">
        <f t="shared" si="105"/>
        <v>70.588235294117638</v>
      </c>
      <c r="M347" s="52">
        <f t="shared" si="106"/>
        <v>82.35294117647058</v>
      </c>
      <c r="N347" s="45"/>
      <c r="Q347" s="25">
        <f t="shared" si="107"/>
        <v>17</v>
      </c>
    </row>
    <row r="348" spans="1:17">
      <c r="A348" s="48">
        <v>9</v>
      </c>
      <c r="B348" s="53" t="s">
        <v>190</v>
      </c>
      <c r="C348" s="42">
        <f t="shared" si="100"/>
        <v>15</v>
      </c>
      <c r="D348" s="50">
        <f>'9 клас'!M21</f>
        <v>0</v>
      </c>
      <c r="E348" s="52">
        <f t="shared" si="101"/>
        <v>0</v>
      </c>
      <c r="F348" s="50">
        <f>'9 клас'!M23</f>
        <v>6</v>
      </c>
      <c r="G348" s="52">
        <f t="shared" si="102"/>
        <v>40</v>
      </c>
      <c r="H348" s="50">
        <f>'9 клас'!M25</f>
        <v>7</v>
      </c>
      <c r="I348" s="52">
        <f t="shared" si="103"/>
        <v>46.666666666666664</v>
      </c>
      <c r="J348" s="50">
        <f>'9 клас'!M27</f>
        <v>2</v>
      </c>
      <c r="K348" s="52">
        <f t="shared" si="104"/>
        <v>13.333333333333334</v>
      </c>
      <c r="L348" s="52">
        <f t="shared" si="105"/>
        <v>60</v>
      </c>
      <c r="M348" s="52">
        <f t="shared" si="106"/>
        <v>99.999999999999986</v>
      </c>
      <c r="N348" s="45"/>
      <c r="Q348" s="25">
        <f t="shared" si="107"/>
        <v>15</v>
      </c>
    </row>
    <row r="349" spans="1:17">
      <c r="A349" s="48">
        <v>10</v>
      </c>
      <c r="B349" s="53" t="s">
        <v>190</v>
      </c>
      <c r="C349" s="42">
        <f t="shared" si="100"/>
        <v>10</v>
      </c>
      <c r="D349" s="50">
        <f>'10 клас'!L15</f>
        <v>0</v>
      </c>
      <c r="E349" s="52">
        <f t="shared" si="101"/>
        <v>0</v>
      </c>
      <c r="F349" s="50">
        <f>'10 клас'!L17</f>
        <v>4</v>
      </c>
      <c r="G349" s="52">
        <f t="shared" si="102"/>
        <v>40</v>
      </c>
      <c r="H349" s="50">
        <f>'10 клас'!L19</f>
        <v>4</v>
      </c>
      <c r="I349" s="52">
        <f t="shared" si="103"/>
        <v>40</v>
      </c>
      <c r="J349" s="50">
        <f>'10 клас'!L21</f>
        <v>2</v>
      </c>
      <c r="K349" s="52">
        <f t="shared" si="104"/>
        <v>20</v>
      </c>
      <c r="L349" s="52">
        <f t="shared" si="105"/>
        <v>60</v>
      </c>
      <c r="M349" s="52">
        <f t="shared" si="106"/>
        <v>100</v>
      </c>
      <c r="N349" s="45"/>
      <c r="Q349" s="25">
        <f t="shared" si="107"/>
        <v>10</v>
      </c>
    </row>
    <row r="350" spans="1:17">
      <c r="A350" s="48">
        <v>11</v>
      </c>
      <c r="B350" s="53" t="s">
        <v>190</v>
      </c>
      <c r="C350" s="50">
        <f t="shared" si="100"/>
        <v>7</v>
      </c>
      <c r="D350" s="50">
        <f>'11 клас'!L12</f>
        <v>0</v>
      </c>
      <c r="E350" s="52">
        <f t="shared" si="101"/>
        <v>0</v>
      </c>
      <c r="F350" s="50">
        <f>'11 клас'!L14</f>
        <v>4</v>
      </c>
      <c r="G350" s="52">
        <f t="shared" si="102"/>
        <v>57.142857142857139</v>
      </c>
      <c r="H350" s="50">
        <f>'11 клас'!L16</f>
        <v>1</v>
      </c>
      <c r="I350" s="52">
        <f t="shared" si="103"/>
        <v>14.285714285714285</v>
      </c>
      <c r="J350" s="50">
        <f>'11 клас'!L18</f>
        <v>2</v>
      </c>
      <c r="K350" s="52">
        <f t="shared" si="104"/>
        <v>28.571428571428569</v>
      </c>
      <c r="L350" s="52">
        <f t="shared" si="105"/>
        <v>42.857142857142854</v>
      </c>
      <c r="M350" s="52">
        <f t="shared" si="106"/>
        <v>99.999999999999986</v>
      </c>
      <c r="N350" s="2"/>
      <c r="Q350" s="25">
        <f t="shared" si="107"/>
        <v>7</v>
      </c>
    </row>
    <row r="351" spans="1:17">
      <c r="A351" s="159" t="s">
        <v>169</v>
      </c>
      <c r="B351" s="160"/>
      <c r="C351" s="26">
        <f>SUM(C346:C350)</f>
        <v>58</v>
      </c>
      <c r="D351" s="26">
        <f>SUM(D346:D350)</f>
        <v>3</v>
      </c>
      <c r="E351" s="27">
        <f t="shared" si="101"/>
        <v>5.1724137931034484</v>
      </c>
      <c r="F351" s="26">
        <f>SUM(F346:F350)</f>
        <v>16</v>
      </c>
      <c r="G351" s="27">
        <f t="shared" si="102"/>
        <v>27.586206896551722</v>
      </c>
      <c r="H351" s="26">
        <f>SUM(H346:H350)</f>
        <v>29</v>
      </c>
      <c r="I351" s="27">
        <f t="shared" si="103"/>
        <v>50</v>
      </c>
      <c r="J351" s="26">
        <f>SUM(J346:J350)</f>
        <v>10</v>
      </c>
      <c r="K351" s="27">
        <f t="shared" si="104"/>
        <v>17.241379310344829</v>
      </c>
      <c r="L351" s="27">
        <f t="shared" si="105"/>
        <v>67.241379310344826</v>
      </c>
      <c r="M351" s="27">
        <f t="shared" si="106"/>
        <v>94.827586206896541</v>
      </c>
      <c r="N351" s="28"/>
      <c r="Q351" s="25">
        <f t="shared" si="107"/>
        <v>58</v>
      </c>
    </row>
    <row r="352" spans="1:17">
      <c r="A352" s="144" t="s">
        <v>173</v>
      </c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</row>
    <row r="353" spans="1:17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</row>
    <row r="354" spans="1:17">
      <c r="A354" s="171"/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</row>
    <row r="355" spans="1:17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</row>
    <row r="356" spans="1:17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</row>
    <row r="357" spans="1:17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</row>
    <row r="358" spans="1:17">
      <c r="A358" s="163" t="s">
        <v>285</v>
      </c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</row>
    <row r="359" spans="1:17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</row>
    <row r="360" spans="1:17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</row>
    <row r="361" spans="1:17">
      <c r="A361" s="154" t="s">
        <v>156</v>
      </c>
      <c r="B361" s="144" t="s">
        <v>157</v>
      </c>
      <c r="C361" s="156" t="s">
        <v>158</v>
      </c>
      <c r="D361" s="156" t="s">
        <v>159</v>
      </c>
      <c r="E361" s="156"/>
      <c r="F361" s="156"/>
      <c r="G361" s="156"/>
      <c r="H361" s="156"/>
      <c r="I361" s="156"/>
      <c r="J361" s="156"/>
      <c r="K361" s="156"/>
      <c r="L361" s="157" t="s">
        <v>160</v>
      </c>
      <c r="M361" s="157" t="s">
        <v>161</v>
      </c>
      <c r="N361" s="158" t="s">
        <v>162</v>
      </c>
    </row>
    <row r="362" spans="1:17" ht="46.5" customHeight="1">
      <c r="A362" s="155"/>
      <c r="B362" s="144"/>
      <c r="C362" s="156"/>
      <c r="D362" s="23" t="s">
        <v>163</v>
      </c>
      <c r="E362" s="23" t="s">
        <v>34</v>
      </c>
      <c r="F362" s="23" t="s">
        <v>164</v>
      </c>
      <c r="G362" s="23" t="s">
        <v>34</v>
      </c>
      <c r="H362" s="23" t="s">
        <v>165</v>
      </c>
      <c r="I362" s="23" t="s">
        <v>34</v>
      </c>
      <c r="J362" s="23" t="s">
        <v>166</v>
      </c>
      <c r="K362" s="23" t="s">
        <v>34</v>
      </c>
      <c r="L362" s="157"/>
      <c r="M362" s="157"/>
      <c r="N362" s="158"/>
    </row>
    <row r="363" spans="1:17">
      <c r="A363" s="41">
        <v>6</v>
      </c>
      <c r="B363" s="53" t="s">
        <v>188</v>
      </c>
      <c r="C363" s="42">
        <f t="shared" ref="C363:C367" si="108">C214</f>
        <v>12</v>
      </c>
      <c r="D363" s="50">
        <f>'6 клас'!L18</f>
        <v>1</v>
      </c>
      <c r="E363" s="52">
        <f t="shared" ref="E363:E368" si="109">D363/C363*100</f>
        <v>8.3333333333333321</v>
      </c>
      <c r="F363" s="50">
        <f>'6 клас'!L20</f>
        <v>6</v>
      </c>
      <c r="G363" s="52">
        <f t="shared" ref="G363:G368" si="110">F363/C363*100</f>
        <v>50</v>
      </c>
      <c r="H363" s="50">
        <f>'6 клас'!L22</f>
        <v>5</v>
      </c>
      <c r="I363" s="52">
        <f t="shared" ref="I363:I368" si="111">H363/C363*100</f>
        <v>41.666666666666671</v>
      </c>
      <c r="J363" s="50">
        <f>'6 клас'!L24</f>
        <v>0</v>
      </c>
      <c r="K363" s="52">
        <f t="shared" ref="K363:K368" si="112">J363/C363*100</f>
        <v>0</v>
      </c>
      <c r="L363" s="52">
        <f t="shared" ref="L363:L368" si="113">I363+K363</f>
        <v>41.666666666666671</v>
      </c>
      <c r="M363" s="52">
        <f t="shared" ref="M363:M368" si="114">G363+I363+K363</f>
        <v>91.666666666666671</v>
      </c>
      <c r="N363" s="45"/>
      <c r="Q363" s="25">
        <f t="shared" ref="Q363:Q368" si="115">D363+F363+H363+J363</f>
        <v>12</v>
      </c>
    </row>
    <row r="364" spans="1:17">
      <c r="A364" s="41">
        <v>7</v>
      </c>
      <c r="B364" s="53" t="s">
        <v>188</v>
      </c>
      <c r="C364" s="42">
        <f t="shared" si="108"/>
        <v>9</v>
      </c>
      <c r="D364" s="50">
        <f>'7 клас'!M15</f>
        <v>0</v>
      </c>
      <c r="E364" s="52">
        <f t="shared" si="109"/>
        <v>0</v>
      </c>
      <c r="F364" s="50">
        <f>'7 клас'!M17</f>
        <v>4</v>
      </c>
      <c r="G364" s="52">
        <f t="shared" si="110"/>
        <v>44.444444444444443</v>
      </c>
      <c r="H364" s="50">
        <f>'7 клас'!M19</f>
        <v>5</v>
      </c>
      <c r="I364" s="52">
        <f t="shared" si="111"/>
        <v>55.555555555555557</v>
      </c>
      <c r="J364" s="50">
        <f>'7 клас'!M21</f>
        <v>0</v>
      </c>
      <c r="K364" s="52">
        <f t="shared" si="112"/>
        <v>0</v>
      </c>
      <c r="L364" s="52">
        <f t="shared" si="113"/>
        <v>55.555555555555557</v>
      </c>
      <c r="M364" s="52">
        <f t="shared" si="114"/>
        <v>100</v>
      </c>
      <c r="N364" s="45"/>
      <c r="Q364" s="25">
        <f t="shared" si="115"/>
        <v>9</v>
      </c>
    </row>
    <row r="365" spans="1:17">
      <c r="A365" s="41">
        <v>8</v>
      </c>
      <c r="B365" s="53" t="s">
        <v>188</v>
      </c>
      <c r="C365" s="42">
        <f t="shared" si="108"/>
        <v>17</v>
      </c>
      <c r="D365" s="50">
        <f>'8 клас'!M23</f>
        <v>5</v>
      </c>
      <c r="E365" s="52">
        <f t="shared" si="109"/>
        <v>29.411764705882355</v>
      </c>
      <c r="F365" s="50">
        <f>'8 клас'!M25</f>
        <v>8</v>
      </c>
      <c r="G365" s="52">
        <f t="shared" si="110"/>
        <v>47.058823529411761</v>
      </c>
      <c r="H365" s="50">
        <f>'8 клас'!M27</f>
        <v>3</v>
      </c>
      <c r="I365" s="52">
        <f t="shared" si="111"/>
        <v>17.647058823529413</v>
      </c>
      <c r="J365" s="50">
        <f>'8 клас'!M29</f>
        <v>1</v>
      </c>
      <c r="K365" s="52">
        <f t="shared" si="112"/>
        <v>5.8823529411764701</v>
      </c>
      <c r="L365" s="52">
        <f t="shared" si="113"/>
        <v>23.529411764705884</v>
      </c>
      <c r="M365" s="52">
        <f t="shared" si="114"/>
        <v>70.588235294117638</v>
      </c>
      <c r="N365" s="45"/>
      <c r="Q365" s="25">
        <f t="shared" si="115"/>
        <v>17</v>
      </c>
    </row>
    <row r="366" spans="1:17">
      <c r="A366" s="41">
        <v>9</v>
      </c>
      <c r="B366" s="53" t="s">
        <v>188</v>
      </c>
      <c r="C366" s="42">
        <f t="shared" si="108"/>
        <v>15</v>
      </c>
      <c r="D366" s="50">
        <f>'9 клас'!N21</f>
        <v>2</v>
      </c>
      <c r="E366" s="52">
        <f t="shared" si="109"/>
        <v>13.333333333333334</v>
      </c>
      <c r="F366" s="50">
        <f>'9 клас'!N23</f>
        <v>6</v>
      </c>
      <c r="G366" s="52">
        <f t="shared" si="110"/>
        <v>40</v>
      </c>
      <c r="H366" s="50">
        <f>'9 клас'!N25</f>
        <v>6</v>
      </c>
      <c r="I366" s="52">
        <f t="shared" si="111"/>
        <v>40</v>
      </c>
      <c r="J366" s="50">
        <f>'9 клас'!N27</f>
        <v>1</v>
      </c>
      <c r="K366" s="52">
        <f t="shared" si="112"/>
        <v>6.666666666666667</v>
      </c>
      <c r="L366" s="52">
        <f t="shared" si="113"/>
        <v>46.666666666666664</v>
      </c>
      <c r="M366" s="52">
        <f t="shared" si="114"/>
        <v>86.666666666666671</v>
      </c>
      <c r="N366" s="45"/>
      <c r="Q366" s="25">
        <f t="shared" si="115"/>
        <v>15</v>
      </c>
    </row>
    <row r="367" spans="1:17">
      <c r="A367" s="48">
        <v>10</v>
      </c>
      <c r="B367" s="53" t="s">
        <v>188</v>
      </c>
      <c r="C367" s="50">
        <f t="shared" si="108"/>
        <v>10</v>
      </c>
      <c r="D367" s="50">
        <f>'10 клас'!M15</f>
        <v>0</v>
      </c>
      <c r="E367" s="52">
        <f t="shared" si="109"/>
        <v>0</v>
      </c>
      <c r="F367" s="50">
        <f>'10 клас'!M17</f>
        <v>7</v>
      </c>
      <c r="G367" s="52">
        <f t="shared" si="110"/>
        <v>70</v>
      </c>
      <c r="H367" s="50">
        <f>'10 клас'!M19</f>
        <v>3</v>
      </c>
      <c r="I367" s="52">
        <f t="shared" si="111"/>
        <v>30</v>
      </c>
      <c r="J367" s="50">
        <f>'10 клас'!M21</f>
        <v>0</v>
      </c>
      <c r="K367" s="52">
        <f t="shared" si="112"/>
        <v>0</v>
      </c>
      <c r="L367" s="52">
        <f t="shared" si="113"/>
        <v>30</v>
      </c>
      <c r="M367" s="52">
        <f t="shared" si="114"/>
        <v>100</v>
      </c>
      <c r="N367" s="2"/>
      <c r="Q367" s="25">
        <f t="shared" si="115"/>
        <v>10</v>
      </c>
    </row>
    <row r="368" spans="1:17">
      <c r="A368" s="159" t="s">
        <v>169</v>
      </c>
      <c r="B368" s="160"/>
      <c r="C368" s="57">
        <f>SUM(C363:C367)</f>
        <v>63</v>
      </c>
      <c r="D368" s="57">
        <f>SUM(D363:D367)</f>
        <v>8</v>
      </c>
      <c r="E368" s="58">
        <f t="shared" si="109"/>
        <v>12.698412698412698</v>
      </c>
      <c r="F368" s="57">
        <f>SUM(F363:F367)</f>
        <v>31</v>
      </c>
      <c r="G368" s="58">
        <f t="shared" si="110"/>
        <v>49.206349206349202</v>
      </c>
      <c r="H368" s="57">
        <f>SUM(H363:H367)</f>
        <v>22</v>
      </c>
      <c r="I368" s="58">
        <f t="shared" si="111"/>
        <v>34.920634920634917</v>
      </c>
      <c r="J368" s="57">
        <f>SUM(J363:J367)</f>
        <v>2</v>
      </c>
      <c r="K368" s="58">
        <f t="shared" si="112"/>
        <v>3.1746031746031744</v>
      </c>
      <c r="L368" s="58">
        <f t="shared" si="113"/>
        <v>38.095238095238095</v>
      </c>
      <c r="M368" s="58">
        <f t="shared" si="114"/>
        <v>87.301587301587304</v>
      </c>
      <c r="N368" s="28"/>
      <c r="Q368" s="25">
        <f t="shared" si="115"/>
        <v>63</v>
      </c>
    </row>
    <row r="369" spans="1:17">
      <c r="A369" s="164" t="s">
        <v>173</v>
      </c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5"/>
    </row>
    <row r="370" spans="1:17">
      <c r="A370" s="166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7"/>
    </row>
    <row r="371" spans="1:17">
      <c r="A371" s="166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7"/>
    </row>
    <row r="372" spans="1:17">
      <c r="A372" s="166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7"/>
    </row>
    <row r="373" spans="1:17">
      <c r="A373" s="168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70"/>
    </row>
    <row r="374" spans="1:17">
      <c r="A374" s="163" t="s">
        <v>286</v>
      </c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</row>
    <row r="375" spans="1:17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</row>
    <row r="376" spans="1:17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</row>
    <row r="377" spans="1:17">
      <c r="A377" s="154" t="s">
        <v>156</v>
      </c>
      <c r="B377" s="144" t="s">
        <v>157</v>
      </c>
      <c r="C377" s="156" t="s">
        <v>158</v>
      </c>
      <c r="D377" s="156" t="s">
        <v>159</v>
      </c>
      <c r="E377" s="156"/>
      <c r="F377" s="156"/>
      <c r="G377" s="156"/>
      <c r="H377" s="156"/>
      <c r="I377" s="156"/>
      <c r="J377" s="156"/>
      <c r="K377" s="156"/>
      <c r="L377" s="157" t="s">
        <v>160</v>
      </c>
      <c r="M377" s="157" t="s">
        <v>161</v>
      </c>
      <c r="N377" s="156" t="s">
        <v>191</v>
      </c>
    </row>
    <row r="378" spans="1:17" ht="49.5" customHeight="1">
      <c r="A378" s="155"/>
      <c r="B378" s="144"/>
      <c r="C378" s="156"/>
      <c r="D378" s="23" t="s">
        <v>163</v>
      </c>
      <c r="E378" s="23" t="s">
        <v>34</v>
      </c>
      <c r="F378" s="23" t="s">
        <v>164</v>
      </c>
      <c r="G378" s="23" t="s">
        <v>34</v>
      </c>
      <c r="H378" s="23" t="s">
        <v>165</v>
      </c>
      <c r="I378" s="23" t="s">
        <v>34</v>
      </c>
      <c r="J378" s="23" t="s">
        <v>166</v>
      </c>
      <c r="K378" s="23" t="s">
        <v>34</v>
      </c>
      <c r="L378" s="157"/>
      <c r="M378" s="157"/>
      <c r="N378" s="156"/>
    </row>
    <row r="379" spans="1:17">
      <c r="A379" s="41">
        <v>3</v>
      </c>
      <c r="B379" s="53" t="s">
        <v>167</v>
      </c>
      <c r="C379" s="42">
        <f t="shared" ref="C379:C387" si="116">C123</f>
        <v>15</v>
      </c>
      <c r="D379" s="50">
        <f>'3 клас'!L21</f>
        <v>0</v>
      </c>
      <c r="E379" s="52">
        <f t="shared" ref="E379:E388" si="117">D379/(C379-N379)*100</f>
        <v>0</v>
      </c>
      <c r="F379" s="50">
        <v>0</v>
      </c>
      <c r="G379" s="52">
        <f t="shared" ref="G379:G388" si="118">F379/(C379-N379)*100</f>
        <v>0</v>
      </c>
      <c r="H379" s="50">
        <f>'3 клас'!L25</f>
        <v>0</v>
      </c>
      <c r="I379" s="52">
        <f t="shared" ref="I379:I388" si="119">H379/(C379-N379)*100</f>
        <v>0</v>
      </c>
      <c r="J379" s="50">
        <f>'3 клас'!L27</f>
        <v>14</v>
      </c>
      <c r="K379" s="52">
        <f t="shared" ref="K379:K388" si="120">J379/(C379-N379)*100</f>
        <v>100</v>
      </c>
      <c r="L379" s="52">
        <f t="shared" ref="L379:L388" si="121">I379+K379</f>
        <v>100</v>
      </c>
      <c r="M379" s="52">
        <f t="shared" ref="M379:M388" si="122">G379+I379+K379</f>
        <v>100</v>
      </c>
      <c r="N379" s="42">
        <f>'3 клас'!L31</f>
        <v>1</v>
      </c>
      <c r="Q379" s="25">
        <f>D379+F379+H379+J379+N379</f>
        <v>15</v>
      </c>
    </row>
    <row r="380" spans="1:17">
      <c r="A380" s="41">
        <v>4</v>
      </c>
      <c r="B380" s="53" t="s">
        <v>65</v>
      </c>
      <c r="C380" s="42">
        <f t="shared" si="116"/>
        <v>22</v>
      </c>
      <c r="D380" s="50">
        <f>'4 клас'!L28</f>
        <v>0</v>
      </c>
      <c r="E380" s="52">
        <f t="shared" si="117"/>
        <v>0</v>
      </c>
      <c r="F380" s="50">
        <f>'4 клас'!L30</f>
        <v>0</v>
      </c>
      <c r="G380" s="52">
        <f t="shared" si="118"/>
        <v>0</v>
      </c>
      <c r="H380" s="50">
        <f>'4 клас'!L32</f>
        <v>0</v>
      </c>
      <c r="I380" s="52">
        <f t="shared" si="119"/>
        <v>0</v>
      </c>
      <c r="J380" s="50">
        <f>'4 клас'!L34</f>
        <v>16</v>
      </c>
      <c r="K380" s="52">
        <f t="shared" si="120"/>
        <v>100</v>
      </c>
      <c r="L380" s="52">
        <f t="shared" si="121"/>
        <v>100</v>
      </c>
      <c r="M380" s="52">
        <f t="shared" si="122"/>
        <v>100</v>
      </c>
      <c r="N380" s="42">
        <f>'4 клас'!L37</f>
        <v>6</v>
      </c>
      <c r="Q380" s="25">
        <f t="shared" ref="Q380:Q388" si="123">D380+F380+H380+J380+N380</f>
        <v>22</v>
      </c>
    </row>
    <row r="381" spans="1:17">
      <c r="A381" s="41">
        <v>5</v>
      </c>
      <c r="B381" s="53" t="s">
        <v>192</v>
      </c>
      <c r="C381" s="42">
        <f t="shared" si="116"/>
        <v>16</v>
      </c>
      <c r="D381" s="50">
        <f>'5 клас'!P23</f>
        <v>0</v>
      </c>
      <c r="E381" s="52">
        <f t="shared" si="117"/>
        <v>0</v>
      </c>
      <c r="F381" s="50">
        <f>'5 клас'!P25</f>
        <v>0</v>
      </c>
      <c r="G381" s="52">
        <f t="shared" si="118"/>
        <v>0</v>
      </c>
      <c r="H381" s="50">
        <f>'5 клас'!P27</f>
        <v>0</v>
      </c>
      <c r="I381" s="52">
        <f t="shared" si="119"/>
        <v>0</v>
      </c>
      <c r="J381" s="50">
        <f>'5 клас'!P29</f>
        <v>12</v>
      </c>
      <c r="K381" s="52">
        <f t="shared" si="120"/>
        <v>100</v>
      </c>
      <c r="L381" s="52">
        <f t="shared" si="121"/>
        <v>100</v>
      </c>
      <c r="M381" s="52">
        <f t="shared" si="122"/>
        <v>100</v>
      </c>
      <c r="N381" s="42">
        <f>'5 клас'!P32</f>
        <v>4</v>
      </c>
      <c r="Q381" s="25">
        <f t="shared" si="123"/>
        <v>16</v>
      </c>
    </row>
    <row r="382" spans="1:17">
      <c r="A382" s="41">
        <v>6</v>
      </c>
      <c r="B382" s="2" t="s">
        <v>192</v>
      </c>
      <c r="C382" s="42">
        <f t="shared" si="116"/>
        <v>12</v>
      </c>
      <c r="D382" s="50">
        <f>'6 клас'!Q18</f>
        <v>0</v>
      </c>
      <c r="E382" s="52">
        <f t="shared" si="117"/>
        <v>0</v>
      </c>
      <c r="F382" s="50">
        <f>'6 клас'!Q20</f>
        <v>0</v>
      </c>
      <c r="G382" s="52">
        <f t="shared" si="118"/>
        <v>0</v>
      </c>
      <c r="H382" s="50">
        <f>'6 клас'!Q22</f>
        <v>1</v>
      </c>
      <c r="I382" s="52">
        <f t="shared" si="119"/>
        <v>12.5</v>
      </c>
      <c r="J382" s="50">
        <f>'6 клас'!Q24</f>
        <v>7</v>
      </c>
      <c r="K382" s="52">
        <f t="shared" si="120"/>
        <v>87.5</v>
      </c>
      <c r="L382" s="52">
        <f t="shared" si="121"/>
        <v>100</v>
      </c>
      <c r="M382" s="52">
        <f t="shared" si="122"/>
        <v>100</v>
      </c>
      <c r="N382" s="42">
        <f>'6 клас'!Q27</f>
        <v>4</v>
      </c>
      <c r="Q382" s="25">
        <f t="shared" si="123"/>
        <v>12</v>
      </c>
    </row>
    <row r="383" spans="1:17">
      <c r="A383" s="48">
        <v>7</v>
      </c>
      <c r="B383" s="2" t="s">
        <v>192</v>
      </c>
      <c r="C383" s="50">
        <f t="shared" si="116"/>
        <v>9</v>
      </c>
      <c r="D383" s="50">
        <f>'7 клас'!T15</f>
        <v>0</v>
      </c>
      <c r="E383" s="52">
        <f t="shared" si="117"/>
        <v>0</v>
      </c>
      <c r="F383" s="50">
        <f>'7 клас'!T17</f>
        <v>0</v>
      </c>
      <c r="G383" s="52">
        <f t="shared" si="118"/>
        <v>0</v>
      </c>
      <c r="H383" s="50">
        <f>'7 клас'!T19</f>
        <v>2</v>
      </c>
      <c r="I383" s="52">
        <f t="shared" si="119"/>
        <v>28.571428571428569</v>
      </c>
      <c r="J383" s="50">
        <f>'7 клас'!T21</f>
        <v>5</v>
      </c>
      <c r="K383" s="52">
        <f t="shared" si="120"/>
        <v>71.428571428571431</v>
      </c>
      <c r="L383" s="52">
        <f t="shared" si="121"/>
        <v>100</v>
      </c>
      <c r="M383" s="52">
        <f t="shared" si="122"/>
        <v>100</v>
      </c>
      <c r="N383" s="50">
        <f>'7 клас'!T24</f>
        <v>2</v>
      </c>
      <c r="Q383" s="25">
        <f t="shared" si="123"/>
        <v>9</v>
      </c>
    </row>
    <row r="384" spans="1:17">
      <c r="A384" s="48">
        <v>8</v>
      </c>
      <c r="B384" s="2" t="s">
        <v>192</v>
      </c>
      <c r="C384" s="50">
        <f t="shared" si="116"/>
        <v>17</v>
      </c>
      <c r="D384" s="50">
        <f>'8 клас'!S23</f>
        <v>0</v>
      </c>
      <c r="E384" s="52">
        <f t="shared" si="117"/>
        <v>0</v>
      </c>
      <c r="F384" s="50">
        <f>'8 клас'!S25</f>
        <v>1</v>
      </c>
      <c r="G384" s="52">
        <f t="shared" si="118"/>
        <v>6.666666666666667</v>
      </c>
      <c r="H384" s="50">
        <f>'8 клас'!S27</f>
        <v>9</v>
      </c>
      <c r="I384" s="52">
        <f t="shared" si="119"/>
        <v>60</v>
      </c>
      <c r="J384" s="50">
        <f>'8 клас'!S29</f>
        <v>5</v>
      </c>
      <c r="K384" s="52">
        <f t="shared" si="120"/>
        <v>33.333333333333329</v>
      </c>
      <c r="L384" s="52">
        <f t="shared" si="121"/>
        <v>93.333333333333329</v>
      </c>
      <c r="M384" s="52">
        <f t="shared" si="122"/>
        <v>100</v>
      </c>
      <c r="N384" s="50">
        <f>'8 клас'!S32</f>
        <v>2</v>
      </c>
      <c r="Q384" s="25">
        <f t="shared" si="123"/>
        <v>17</v>
      </c>
    </row>
    <row r="385" spans="1:17">
      <c r="A385" s="48">
        <v>9</v>
      </c>
      <c r="B385" s="2" t="s">
        <v>192</v>
      </c>
      <c r="C385" s="50">
        <f t="shared" si="116"/>
        <v>15</v>
      </c>
      <c r="D385" s="50">
        <f>'9 клас'!U21</f>
        <v>0</v>
      </c>
      <c r="E385" s="52">
        <f t="shared" si="117"/>
        <v>0</v>
      </c>
      <c r="F385" s="50">
        <f>'9 клас'!U23</f>
        <v>2</v>
      </c>
      <c r="G385" s="52">
        <f t="shared" si="118"/>
        <v>20</v>
      </c>
      <c r="H385" s="50">
        <f>'9 клас'!U25</f>
        <v>3</v>
      </c>
      <c r="I385" s="52">
        <f t="shared" si="119"/>
        <v>30</v>
      </c>
      <c r="J385" s="50">
        <f>'9 клас'!U27</f>
        <v>5</v>
      </c>
      <c r="K385" s="52">
        <f t="shared" si="120"/>
        <v>50</v>
      </c>
      <c r="L385" s="52">
        <f t="shared" si="121"/>
        <v>80</v>
      </c>
      <c r="M385" s="52">
        <f t="shared" si="122"/>
        <v>100</v>
      </c>
      <c r="N385" s="50">
        <f>'9 клас'!U30</f>
        <v>5</v>
      </c>
      <c r="Q385" s="25">
        <f t="shared" si="123"/>
        <v>15</v>
      </c>
    </row>
    <row r="386" spans="1:17">
      <c r="A386" s="48">
        <v>10</v>
      </c>
      <c r="B386" s="2" t="s">
        <v>192</v>
      </c>
      <c r="C386" s="50">
        <f t="shared" si="116"/>
        <v>10</v>
      </c>
      <c r="D386" s="50">
        <f>'10 клас'!S15</f>
        <v>0</v>
      </c>
      <c r="E386" s="52">
        <f t="shared" si="117"/>
        <v>0</v>
      </c>
      <c r="F386" s="50">
        <f>'10 клас'!S17</f>
        <v>0</v>
      </c>
      <c r="G386" s="52">
        <f t="shared" si="118"/>
        <v>0</v>
      </c>
      <c r="H386" s="50">
        <f>'10 клас'!S19</f>
        <v>3</v>
      </c>
      <c r="I386" s="52">
        <f t="shared" si="119"/>
        <v>37.5</v>
      </c>
      <c r="J386" s="50">
        <f>'10 клас'!S21</f>
        <v>5</v>
      </c>
      <c r="K386" s="52">
        <f t="shared" si="120"/>
        <v>62.5</v>
      </c>
      <c r="L386" s="52">
        <f t="shared" si="121"/>
        <v>100</v>
      </c>
      <c r="M386" s="52">
        <f t="shared" si="122"/>
        <v>100</v>
      </c>
      <c r="N386" s="50">
        <f>'10 клас'!S24</f>
        <v>2</v>
      </c>
      <c r="Q386" s="25">
        <f t="shared" si="123"/>
        <v>10</v>
      </c>
    </row>
    <row r="387" spans="1:17">
      <c r="A387" s="48">
        <v>11</v>
      </c>
      <c r="B387" s="2" t="s">
        <v>192</v>
      </c>
      <c r="C387" s="50">
        <f t="shared" si="116"/>
        <v>7</v>
      </c>
      <c r="D387" s="50">
        <f>'11 клас'!S12</f>
        <v>0</v>
      </c>
      <c r="E387" s="52">
        <f t="shared" si="117"/>
        <v>0</v>
      </c>
      <c r="F387" s="50">
        <f>'11 клас'!S14</f>
        <v>0</v>
      </c>
      <c r="G387" s="52">
        <f t="shared" si="118"/>
        <v>0</v>
      </c>
      <c r="H387" s="50">
        <f>'11 клас'!S16</f>
        <v>5</v>
      </c>
      <c r="I387" s="52">
        <f t="shared" si="119"/>
        <v>83.333333333333343</v>
      </c>
      <c r="J387" s="50">
        <f>'11 клас'!S18</f>
        <v>1</v>
      </c>
      <c r="K387" s="52">
        <f t="shared" si="120"/>
        <v>16.666666666666664</v>
      </c>
      <c r="L387" s="52">
        <f t="shared" si="121"/>
        <v>100</v>
      </c>
      <c r="M387" s="52">
        <f t="shared" si="122"/>
        <v>100</v>
      </c>
      <c r="N387" s="50">
        <f>'11 клас'!S21</f>
        <v>1</v>
      </c>
      <c r="Q387" s="25">
        <f t="shared" si="123"/>
        <v>7</v>
      </c>
    </row>
    <row r="388" spans="1:17">
      <c r="A388" s="159" t="s">
        <v>169</v>
      </c>
      <c r="B388" s="160"/>
      <c r="C388" s="57">
        <f>SUM(C379:C387)</f>
        <v>123</v>
      </c>
      <c r="D388" s="72">
        <f>SUM(D379:D387)</f>
        <v>0</v>
      </c>
      <c r="E388" s="73">
        <f t="shared" si="117"/>
        <v>0</v>
      </c>
      <c r="F388" s="72">
        <f>SUM(F379:F387)</f>
        <v>3</v>
      </c>
      <c r="G388" s="73">
        <f t="shared" si="118"/>
        <v>3.125</v>
      </c>
      <c r="H388" s="72">
        <f>SUM(H379:H387)</f>
        <v>23</v>
      </c>
      <c r="I388" s="73">
        <f t="shared" si="119"/>
        <v>23.958333333333336</v>
      </c>
      <c r="J388" s="72">
        <f>SUM(J379:J387)</f>
        <v>70</v>
      </c>
      <c r="K388" s="73">
        <f t="shared" si="120"/>
        <v>72.916666666666657</v>
      </c>
      <c r="L388" s="74">
        <f t="shared" si="121"/>
        <v>96.875</v>
      </c>
      <c r="M388" s="58">
        <f t="shared" si="122"/>
        <v>100</v>
      </c>
      <c r="N388" s="57">
        <f>SUM(N379:N387)</f>
        <v>27</v>
      </c>
      <c r="Q388" s="25">
        <f t="shared" si="123"/>
        <v>123</v>
      </c>
    </row>
    <row r="389" spans="1:17">
      <c r="A389" s="164" t="s">
        <v>173</v>
      </c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5"/>
      <c r="Q389" s="25"/>
    </row>
    <row r="390" spans="1:17">
      <c r="A390" s="166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7"/>
      <c r="Q390" s="25"/>
    </row>
    <row r="391" spans="1:17" ht="18" customHeight="1">
      <c r="A391" s="166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7"/>
    </row>
    <row r="392" spans="1:17">
      <c r="A392" s="168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70"/>
    </row>
    <row r="393" spans="1:17">
      <c r="A393" s="163" t="s">
        <v>287</v>
      </c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</row>
    <row r="394" spans="1:17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</row>
    <row r="395" spans="1:17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</row>
    <row r="396" spans="1:17">
      <c r="A396" s="154" t="s">
        <v>156</v>
      </c>
      <c r="B396" s="144" t="s">
        <v>157</v>
      </c>
      <c r="C396" s="156" t="s">
        <v>158</v>
      </c>
      <c r="D396" s="156" t="s">
        <v>159</v>
      </c>
      <c r="E396" s="156"/>
      <c r="F396" s="156"/>
      <c r="G396" s="156"/>
      <c r="H396" s="156"/>
      <c r="I396" s="156"/>
      <c r="J396" s="156"/>
      <c r="K396" s="156"/>
      <c r="L396" s="157" t="s">
        <v>160</v>
      </c>
      <c r="M396" s="157" t="s">
        <v>161</v>
      </c>
      <c r="N396" s="158" t="s">
        <v>162</v>
      </c>
    </row>
    <row r="397" spans="1:17" ht="55.5" customHeight="1">
      <c r="A397" s="155"/>
      <c r="B397" s="144"/>
      <c r="C397" s="156"/>
      <c r="D397" s="23" t="s">
        <v>163</v>
      </c>
      <c r="E397" s="23" t="s">
        <v>34</v>
      </c>
      <c r="F397" s="23" t="s">
        <v>164</v>
      </c>
      <c r="G397" s="23" t="s">
        <v>34</v>
      </c>
      <c r="H397" s="23" t="s">
        <v>165</v>
      </c>
      <c r="I397" s="23" t="s">
        <v>34</v>
      </c>
      <c r="J397" s="23" t="s">
        <v>166</v>
      </c>
      <c r="K397" s="23" t="s">
        <v>34</v>
      </c>
      <c r="L397" s="157"/>
      <c r="M397" s="157"/>
      <c r="N397" s="158"/>
    </row>
    <row r="398" spans="1:17">
      <c r="A398" s="41">
        <v>9</v>
      </c>
      <c r="B398" s="53" t="s">
        <v>193</v>
      </c>
      <c r="C398" s="42">
        <f t="shared" ref="C398:C400" si="124">C385</f>
        <v>15</v>
      </c>
      <c r="D398" s="50">
        <f>'9 клас'!R21</f>
        <v>1</v>
      </c>
      <c r="E398" s="52">
        <f>D398/C398*100</f>
        <v>6.666666666666667</v>
      </c>
      <c r="F398" s="50">
        <f>'9 клас'!R23</f>
        <v>4</v>
      </c>
      <c r="G398" s="52">
        <f>F398/C398*100</f>
        <v>26.666666666666668</v>
      </c>
      <c r="H398" s="50">
        <f>'9 клас'!R25</f>
        <v>9</v>
      </c>
      <c r="I398" s="52">
        <f>H398/C398*100</f>
        <v>60</v>
      </c>
      <c r="J398" s="50">
        <f>'9 клас'!R27</f>
        <v>1</v>
      </c>
      <c r="K398" s="52">
        <f>J398/C398*100</f>
        <v>6.666666666666667</v>
      </c>
      <c r="L398" s="52">
        <f>I398+K398</f>
        <v>66.666666666666671</v>
      </c>
      <c r="M398" s="52">
        <f>G398+I398+K398</f>
        <v>93.333333333333343</v>
      </c>
      <c r="N398" s="45"/>
      <c r="Q398" s="25">
        <f>D398+F398+H398+J398</f>
        <v>15</v>
      </c>
    </row>
    <row r="399" spans="1:17">
      <c r="A399" s="41">
        <v>10</v>
      </c>
      <c r="B399" s="53" t="s">
        <v>193</v>
      </c>
      <c r="C399" s="42">
        <f t="shared" si="124"/>
        <v>10</v>
      </c>
      <c r="D399" s="50">
        <f>'10 клас'!Q15</f>
        <v>0</v>
      </c>
      <c r="E399" s="52">
        <f>D399/C399*100</f>
        <v>0</v>
      </c>
      <c r="F399" s="50">
        <f>'10 клас'!Q17</f>
        <v>2</v>
      </c>
      <c r="G399" s="52">
        <f>F399/C399*100</f>
        <v>20</v>
      </c>
      <c r="H399" s="50">
        <f>'10 клас'!Q19</f>
        <v>4</v>
      </c>
      <c r="I399" s="52">
        <f>H399/C399*100</f>
        <v>40</v>
      </c>
      <c r="J399" s="50">
        <f>'10 клас'!Q21</f>
        <v>4</v>
      </c>
      <c r="K399" s="52">
        <f>J399/C399*100</f>
        <v>40</v>
      </c>
      <c r="L399" s="52">
        <f>I399+K399</f>
        <v>80</v>
      </c>
      <c r="M399" s="52">
        <f>G399+I399+K399</f>
        <v>100</v>
      </c>
      <c r="N399" s="45"/>
      <c r="Q399" s="25">
        <f>D399+F399+H399+J399</f>
        <v>10</v>
      </c>
    </row>
    <row r="400" spans="1:17">
      <c r="A400" s="41">
        <v>11</v>
      </c>
      <c r="B400" s="53" t="s">
        <v>193</v>
      </c>
      <c r="C400" s="42">
        <f t="shared" si="124"/>
        <v>7</v>
      </c>
      <c r="D400" s="50">
        <f>'11 клас'!Q12</f>
        <v>0</v>
      </c>
      <c r="E400" s="52">
        <f>D400/C400*100</f>
        <v>0</v>
      </c>
      <c r="F400" s="50">
        <f>'11 клас'!Q14</f>
        <v>1</v>
      </c>
      <c r="G400" s="52">
        <f>F400/C400*100</f>
        <v>14.285714285714285</v>
      </c>
      <c r="H400" s="50">
        <f>'11 клас'!Q16</f>
        <v>4</v>
      </c>
      <c r="I400" s="52">
        <f>H400/C400*100</f>
        <v>57.142857142857139</v>
      </c>
      <c r="J400" s="50">
        <f>'11 клас'!Q18</f>
        <v>2</v>
      </c>
      <c r="K400" s="52">
        <f>J400/C400*100</f>
        <v>28.571428571428569</v>
      </c>
      <c r="L400" s="52">
        <f>I400+K400</f>
        <v>85.714285714285708</v>
      </c>
      <c r="M400" s="52">
        <f>G400+I400+K400</f>
        <v>99.999999999999986</v>
      </c>
      <c r="N400" s="45"/>
      <c r="Q400" s="25">
        <f>D400+F400+H400+J400</f>
        <v>7</v>
      </c>
    </row>
    <row r="401" spans="1:18">
      <c r="A401" s="159" t="s">
        <v>169</v>
      </c>
      <c r="B401" s="160"/>
      <c r="C401" s="75">
        <f>SUM(C398:C400)</f>
        <v>32</v>
      </c>
      <c r="D401" s="26">
        <f>SUM(D398:D400)</f>
        <v>1</v>
      </c>
      <c r="E401" s="27">
        <f>D401/C401*100</f>
        <v>3.125</v>
      </c>
      <c r="F401" s="26">
        <f>SUM(F398:F400)</f>
        <v>7</v>
      </c>
      <c r="G401" s="27">
        <f>F401/C401*100</f>
        <v>21.875</v>
      </c>
      <c r="H401" s="26">
        <f>SUM(H398:H400)</f>
        <v>17</v>
      </c>
      <c r="I401" s="27">
        <f>H401/C401*100</f>
        <v>53.125</v>
      </c>
      <c r="J401" s="26">
        <f>SUM(J398:J400)</f>
        <v>7</v>
      </c>
      <c r="K401" s="27">
        <f>J401/C401*100</f>
        <v>21.875</v>
      </c>
      <c r="L401" s="27">
        <f>I401+K401</f>
        <v>75</v>
      </c>
      <c r="M401" s="27">
        <f>G401+I401+K401</f>
        <v>96.875</v>
      </c>
      <c r="N401" s="28"/>
      <c r="Q401" s="25">
        <f>D401+F401+H401+J401</f>
        <v>32</v>
      </c>
    </row>
    <row r="402" spans="1:18">
      <c r="A402" s="164" t="s">
        <v>173</v>
      </c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5"/>
    </row>
    <row r="403" spans="1:18">
      <c r="A403" s="166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7"/>
    </row>
    <row r="404" spans="1:18">
      <c r="A404" s="166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7"/>
    </row>
    <row r="405" spans="1:18">
      <c r="A405" s="168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70"/>
    </row>
    <row r="406" spans="1:18">
      <c r="A406" s="163" t="s">
        <v>288</v>
      </c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</row>
    <row r="407" spans="1:18">
      <c r="A407" s="163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</row>
    <row r="408" spans="1:18">
      <c r="A408" s="163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</row>
    <row r="409" spans="1:18">
      <c r="A409" s="154" t="s">
        <v>156</v>
      </c>
      <c r="B409" s="144" t="s">
        <v>157</v>
      </c>
      <c r="C409" s="156" t="s">
        <v>158</v>
      </c>
      <c r="D409" s="156" t="s">
        <v>159</v>
      </c>
      <c r="E409" s="156"/>
      <c r="F409" s="156"/>
      <c r="G409" s="156"/>
      <c r="H409" s="156"/>
      <c r="I409" s="156"/>
      <c r="J409" s="156"/>
      <c r="K409" s="156"/>
      <c r="L409" s="157" t="s">
        <v>160</v>
      </c>
      <c r="M409" s="157" t="s">
        <v>161</v>
      </c>
      <c r="N409" s="158" t="s">
        <v>162</v>
      </c>
    </row>
    <row r="410" spans="1:18" ht="51.75" customHeight="1">
      <c r="A410" s="155"/>
      <c r="B410" s="144"/>
      <c r="C410" s="156"/>
      <c r="D410" s="23" t="s">
        <v>163</v>
      </c>
      <c r="E410" s="23" t="s">
        <v>34</v>
      </c>
      <c r="F410" s="23" t="s">
        <v>164</v>
      </c>
      <c r="G410" s="23" t="s">
        <v>34</v>
      </c>
      <c r="H410" s="23" t="s">
        <v>165</v>
      </c>
      <c r="I410" s="23" t="s">
        <v>34</v>
      </c>
      <c r="J410" s="23" t="s">
        <v>166</v>
      </c>
      <c r="K410" s="23" t="s">
        <v>34</v>
      </c>
      <c r="L410" s="157"/>
      <c r="M410" s="157"/>
      <c r="N410" s="158"/>
    </row>
    <row r="411" spans="1:18">
      <c r="A411" s="76">
        <v>7</v>
      </c>
      <c r="B411" s="53" t="s">
        <v>194</v>
      </c>
      <c r="C411" s="42">
        <f t="shared" ref="C411:C415" si="125">C383</f>
        <v>9</v>
      </c>
      <c r="D411" s="77">
        <f>'7 клас'!O15</f>
        <v>0</v>
      </c>
      <c r="E411" s="78">
        <f t="shared" ref="E411:E416" si="126">D411/C411*100</f>
        <v>0</v>
      </c>
      <c r="F411" s="77">
        <f>'7 клас'!O17</f>
        <v>0</v>
      </c>
      <c r="G411" s="78">
        <f t="shared" ref="G411:G416" si="127">F411/C411*100</f>
        <v>0</v>
      </c>
      <c r="H411" s="77">
        <f>'7 клас'!O19</f>
        <v>6</v>
      </c>
      <c r="I411" s="78">
        <f t="shared" ref="I411:I416" si="128">H411/C411*100</f>
        <v>66.666666666666657</v>
      </c>
      <c r="J411" s="77">
        <f>'7 клас'!O21</f>
        <v>3</v>
      </c>
      <c r="K411" s="78">
        <f t="shared" ref="K411:K416" si="129">J411/C411*100</f>
        <v>33.333333333333329</v>
      </c>
      <c r="L411" s="78">
        <f t="shared" ref="L411:L416" si="130">I411+K411</f>
        <v>99.999999999999986</v>
      </c>
      <c r="M411" s="78">
        <f t="shared" ref="M411:M416" si="131">G411+I411+K411</f>
        <v>99.999999999999986</v>
      </c>
      <c r="N411" s="45"/>
      <c r="Q411" s="25">
        <f t="shared" ref="Q411:Q416" si="132">D411+F411+H411+J411</f>
        <v>9</v>
      </c>
    </row>
    <row r="412" spans="1:18">
      <c r="A412" s="76">
        <v>8</v>
      </c>
      <c r="B412" s="53" t="s">
        <v>194</v>
      </c>
      <c r="C412" s="42">
        <f t="shared" si="125"/>
        <v>17</v>
      </c>
      <c r="D412" s="77">
        <f>'8 клас'!O23</f>
        <v>2</v>
      </c>
      <c r="E412" s="78">
        <f t="shared" si="126"/>
        <v>11.76470588235294</v>
      </c>
      <c r="F412" s="77">
        <f>'8 клас'!O25</f>
        <v>9</v>
      </c>
      <c r="G412" s="78">
        <f t="shared" si="127"/>
        <v>52.941176470588239</v>
      </c>
      <c r="H412" s="77">
        <f>'8 клас'!O27</f>
        <v>5</v>
      </c>
      <c r="I412" s="78">
        <f t="shared" si="128"/>
        <v>29.411764705882355</v>
      </c>
      <c r="J412" s="77">
        <f>'8 клас'!O29</f>
        <v>1</v>
      </c>
      <c r="K412" s="78">
        <f t="shared" si="129"/>
        <v>5.8823529411764701</v>
      </c>
      <c r="L412" s="78">
        <f t="shared" si="130"/>
        <v>35.294117647058826</v>
      </c>
      <c r="M412" s="78">
        <f t="shared" si="131"/>
        <v>88.235294117647058</v>
      </c>
      <c r="N412" s="45"/>
      <c r="Q412" s="25">
        <f t="shared" si="132"/>
        <v>17</v>
      </c>
    </row>
    <row r="413" spans="1:18">
      <c r="A413" s="76">
        <v>9</v>
      </c>
      <c r="B413" s="53" t="s">
        <v>194</v>
      </c>
      <c r="C413" s="42">
        <f t="shared" si="125"/>
        <v>15</v>
      </c>
      <c r="D413" s="77">
        <f>'9 клас'!P21</f>
        <v>0</v>
      </c>
      <c r="E413" s="78">
        <f t="shared" si="126"/>
        <v>0</v>
      </c>
      <c r="F413" s="77">
        <f>'9 клас'!P23</f>
        <v>6</v>
      </c>
      <c r="G413" s="78">
        <f t="shared" si="127"/>
        <v>40</v>
      </c>
      <c r="H413" s="77">
        <f>'9 клас'!P25</f>
        <v>8</v>
      </c>
      <c r="I413" s="78">
        <f t="shared" si="128"/>
        <v>53.333333333333336</v>
      </c>
      <c r="J413" s="77">
        <f>'9 клас'!P27</f>
        <v>1</v>
      </c>
      <c r="K413" s="78">
        <f t="shared" si="129"/>
        <v>6.666666666666667</v>
      </c>
      <c r="L413" s="78">
        <f t="shared" si="130"/>
        <v>60</v>
      </c>
      <c r="M413" s="78">
        <f t="shared" si="131"/>
        <v>100.00000000000001</v>
      </c>
      <c r="N413" s="45"/>
      <c r="Q413" s="25">
        <f t="shared" si="132"/>
        <v>15</v>
      </c>
    </row>
    <row r="414" spans="1:18">
      <c r="A414" s="76">
        <v>10</v>
      </c>
      <c r="B414" s="53" t="s">
        <v>194</v>
      </c>
      <c r="C414" s="42">
        <f t="shared" si="125"/>
        <v>10</v>
      </c>
      <c r="D414" s="77">
        <f>'10 клас'!O15</f>
        <v>0</v>
      </c>
      <c r="E414" s="78">
        <f t="shared" si="126"/>
        <v>0</v>
      </c>
      <c r="F414" s="77">
        <f>'10 клас'!O17</f>
        <v>3</v>
      </c>
      <c r="G414" s="78">
        <f t="shared" si="127"/>
        <v>30</v>
      </c>
      <c r="H414" s="77">
        <f>'10 клас'!O19</f>
        <v>6</v>
      </c>
      <c r="I414" s="78">
        <f t="shared" si="128"/>
        <v>60</v>
      </c>
      <c r="J414" s="77">
        <f>'10 клас'!O21</f>
        <v>1</v>
      </c>
      <c r="K414" s="78">
        <f t="shared" si="129"/>
        <v>10</v>
      </c>
      <c r="L414" s="78">
        <f t="shared" si="130"/>
        <v>70</v>
      </c>
      <c r="M414" s="78">
        <f t="shared" si="131"/>
        <v>100</v>
      </c>
      <c r="N414" s="45"/>
      <c r="Q414" s="25">
        <f t="shared" si="132"/>
        <v>10</v>
      </c>
      <c r="R414" s="101"/>
    </row>
    <row r="415" spans="1:18">
      <c r="A415" s="41">
        <v>11</v>
      </c>
      <c r="B415" s="53" t="s">
        <v>194</v>
      </c>
      <c r="C415" s="77">
        <f t="shared" si="125"/>
        <v>7</v>
      </c>
      <c r="D415" s="77">
        <f>'11 клас'!O12</f>
        <v>0</v>
      </c>
      <c r="E415" s="78">
        <f t="shared" si="126"/>
        <v>0</v>
      </c>
      <c r="F415" s="77">
        <f>'11 клас'!O14</f>
        <v>1</v>
      </c>
      <c r="G415" s="78">
        <f t="shared" si="127"/>
        <v>14.285714285714285</v>
      </c>
      <c r="H415" s="77">
        <f>'11 клас'!O16</f>
        <v>5</v>
      </c>
      <c r="I415" s="78">
        <f t="shared" si="128"/>
        <v>71.428571428571431</v>
      </c>
      <c r="J415" s="77">
        <f>'11 клас'!O18</f>
        <v>1</v>
      </c>
      <c r="K415" s="78">
        <f t="shared" si="129"/>
        <v>14.285714285714285</v>
      </c>
      <c r="L415" s="78">
        <f t="shared" si="130"/>
        <v>85.714285714285722</v>
      </c>
      <c r="M415" s="78">
        <f t="shared" si="131"/>
        <v>100</v>
      </c>
      <c r="N415" s="2"/>
      <c r="Q415" s="25">
        <f t="shared" si="132"/>
        <v>7</v>
      </c>
    </row>
    <row r="416" spans="1:18">
      <c r="A416" s="159" t="s">
        <v>169</v>
      </c>
      <c r="B416" s="160"/>
      <c r="C416" s="26">
        <f>SUM(C411:C415)</f>
        <v>58</v>
      </c>
      <c r="D416" s="26">
        <f>SUM(D411:D415)</f>
        <v>2</v>
      </c>
      <c r="E416" s="27">
        <f t="shared" si="126"/>
        <v>3.4482758620689653</v>
      </c>
      <c r="F416" s="26">
        <f>SUM(F411:F415)</f>
        <v>19</v>
      </c>
      <c r="G416" s="27">
        <f t="shared" si="127"/>
        <v>32.758620689655174</v>
      </c>
      <c r="H416" s="26">
        <f>SUM(H411:H415)</f>
        <v>30</v>
      </c>
      <c r="I416" s="27">
        <f t="shared" si="128"/>
        <v>51.724137931034484</v>
      </c>
      <c r="J416" s="26">
        <f>SUM(J411:J415)</f>
        <v>7</v>
      </c>
      <c r="K416" s="27">
        <f t="shared" si="129"/>
        <v>12.068965517241379</v>
      </c>
      <c r="L416" s="27">
        <f t="shared" si="130"/>
        <v>63.793103448275865</v>
      </c>
      <c r="M416" s="27">
        <f t="shared" si="131"/>
        <v>96.551724137931032</v>
      </c>
      <c r="N416" s="28"/>
      <c r="Q416" s="25">
        <f t="shared" si="132"/>
        <v>58</v>
      </c>
    </row>
    <row r="417" spans="1:17">
      <c r="A417" s="144" t="s">
        <v>173</v>
      </c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</row>
    <row r="418" spans="1:17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</row>
    <row r="419" spans="1:17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</row>
    <row r="420" spans="1:17">
      <c r="A420" s="171"/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</row>
    <row r="421" spans="1:17">
      <c r="A421" s="163" t="s">
        <v>289</v>
      </c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</row>
    <row r="422" spans="1:17">
      <c r="A422" s="163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</row>
    <row r="423" spans="1:17">
      <c r="A423" s="163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</row>
    <row r="424" spans="1:17">
      <c r="A424" s="154" t="s">
        <v>156</v>
      </c>
      <c r="B424" s="144" t="s">
        <v>157</v>
      </c>
      <c r="C424" s="156" t="s">
        <v>158</v>
      </c>
      <c r="D424" s="156" t="s">
        <v>159</v>
      </c>
      <c r="E424" s="156"/>
      <c r="F424" s="156"/>
      <c r="G424" s="156"/>
      <c r="H424" s="156"/>
      <c r="I424" s="156"/>
      <c r="J424" s="156"/>
      <c r="K424" s="156"/>
      <c r="L424" s="157" t="s">
        <v>160</v>
      </c>
      <c r="M424" s="157" t="s">
        <v>161</v>
      </c>
      <c r="N424" s="158" t="s">
        <v>162</v>
      </c>
    </row>
    <row r="425" spans="1:17" ht="48.75" customHeight="1">
      <c r="A425" s="155"/>
      <c r="B425" s="144"/>
      <c r="C425" s="156"/>
      <c r="D425" s="23" t="s">
        <v>163</v>
      </c>
      <c r="E425" s="23" t="s">
        <v>34</v>
      </c>
      <c r="F425" s="23" t="s">
        <v>164</v>
      </c>
      <c r="G425" s="23" t="s">
        <v>34</v>
      </c>
      <c r="H425" s="23" t="s">
        <v>165</v>
      </c>
      <c r="I425" s="23" t="s">
        <v>34</v>
      </c>
      <c r="J425" s="23" t="s">
        <v>166</v>
      </c>
      <c r="K425" s="23" t="s">
        <v>34</v>
      </c>
      <c r="L425" s="157"/>
      <c r="M425" s="157"/>
      <c r="N425" s="158"/>
    </row>
    <row r="426" spans="1:17">
      <c r="A426" s="41">
        <v>3</v>
      </c>
      <c r="B426" s="46" t="s">
        <v>171</v>
      </c>
      <c r="C426" s="42">
        <f t="shared" ref="C426:C431" si="133">C379</f>
        <v>15</v>
      </c>
      <c r="D426" s="50">
        <f>'3 клас'!I21</f>
        <v>0</v>
      </c>
      <c r="E426" s="52">
        <f t="shared" ref="E426:E432" si="134">D426/C426*100</f>
        <v>0</v>
      </c>
      <c r="F426" s="50">
        <f>'3 клас'!I23</f>
        <v>0</v>
      </c>
      <c r="G426" s="52">
        <f t="shared" ref="G426:G432" si="135">F426/C426*100</f>
        <v>0</v>
      </c>
      <c r="H426" s="50">
        <f>'3 клас'!I25</f>
        <v>8</v>
      </c>
      <c r="I426" s="52">
        <f t="shared" ref="I426:I432" si="136">H426/C426*100</f>
        <v>53.333333333333336</v>
      </c>
      <c r="J426" s="50">
        <f>'3 клас'!I27</f>
        <v>7</v>
      </c>
      <c r="K426" s="52">
        <f t="shared" ref="K426:K432" si="137">J426/C426*100</f>
        <v>46.666666666666664</v>
      </c>
      <c r="L426" s="52">
        <f t="shared" ref="L426:L432" si="138">I426+K426</f>
        <v>100</v>
      </c>
      <c r="M426" s="52">
        <f t="shared" ref="M426:M432" si="139">G426+I426+K426</f>
        <v>100</v>
      </c>
      <c r="N426" s="45"/>
      <c r="Q426" s="25">
        <f t="shared" ref="Q426:Q431" si="140">D426+F426+H426+J426</f>
        <v>15</v>
      </c>
    </row>
    <row r="427" spans="1:17">
      <c r="A427" s="41">
        <v>4</v>
      </c>
      <c r="B427" s="46" t="s">
        <v>171</v>
      </c>
      <c r="C427" s="42">
        <f t="shared" si="133"/>
        <v>22</v>
      </c>
      <c r="D427" s="50">
        <f>'4 клас'!I28</f>
        <v>0</v>
      </c>
      <c r="E427" s="52">
        <f t="shared" si="134"/>
        <v>0</v>
      </c>
      <c r="F427" s="50">
        <f>'4 клас'!I30</f>
        <v>0</v>
      </c>
      <c r="G427" s="52">
        <f t="shared" si="135"/>
        <v>0</v>
      </c>
      <c r="H427" s="50">
        <f>'4 клас'!I32</f>
        <v>11</v>
      </c>
      <c r="I427" s="52">
        <f t="shared" si="136"/>
        <v>50</v>
      </c>
      <c r="J427" s="50">
        <f>'4 клас'!I34</f>
        <v>11</v>
      </c>
      <c r="K427" s="52">
        <f t="shared" si="137"/>
        <v>50</v>
      </c>
      <c r="L427" s="52">
        <f t="shared" si="138"/>
        <v>100</v>
      </c>
      <c r="M427" s="52">
        <f t="shared" si="139"/>
        <v>100</v>
      </c>
      <c r="N427" s="45"/>
      <c r="Q427" s="25">
        <f t="shared" si="140"/>
        <v>22</v>
      </c>
    </row>
    <row r="428" spans="1:17">
      <c r="A428" s="41">
        <v>5</v>
      </c>
      <c r="B428" s="46" t="s">
        <v>171</v>
      </c>
      <c r="C428" s="42">
        <f t="shared" si="133"/>
        <v>16</v>
      </c>
      <c r="D428" s="50">
        <f>'5 клас'!L23</f>
        <v>0</v>
      </c>
      <c r="E428" s="52">
        <f t="shared" si="134"/>
        <v>0</v>
      </c>
      <c r="F428" s="50">
        <f>'5 клас'!L25</f>
        <v>1</v>
      </c>
      <c r="G428" s="52">
        <f t="shared" si="135"/>
        <v>6.25</v>
      </c>
      <c r="H428" s="50">
        <f>'5 клас'!L27</f>
        <v>9</v>
      </c>
      <c r="I428" s="52">
        <f t="shared" si="136"/>
        <v>56.25</v>
      </c>
      <c r="J428" s="50">
        <f>'5 клас'!L29</f>
        <v>6</v>
      </c>
      <c r="K428" s="52">
        <f t="shared" si="137"/>
        <v>37.5</v>
      </c>
      <c r="L428" s="52">
        <f t="shared" si="138"/>
        <v>93.75</v>
      </c>
      <c r="M428" s="52">
        <f t="shared" si="139"/>
        <v>100</v>
      </c>
      <c r="N428" s="45"/>
      <c r="Q428" s="25">
        <f t="shared" si="140"/>
        <v>16</v>
      </c>
    </row>
    <row r="429" spans="1:17">
      <c r="A429" s="41">
        <v>6</v>
      </c>
      <c r="B429" s="46" t="s">
        <v>171</v>
      </c>
      <c r="C429" s="42">
        <f t="shared" si="133"/>
        <v>12</v>
      </c>
      <c r="D429" s="50">
        <f>'6 клас'!M18</f>
        <v>0</v>
      </c>
      <c r="E429" s="52">
        <f t="shared" si="134"/>
        <v>0</v>
      </c>
      <c r="F429" s="50">
        <f>'6 клас'!M20</f>
        <v>0</v>
      </c>
      <c r="G429" s="52">
        <f t="shared" si="135"/>
        <v>0</v>
      </c>
      <c r="H429" s="50">
        <f>'6 клас'!M22</f>
        <v>6</v>
      </c>
      <c r="I429" s="52">
        <f t="shared" si="136"/>
        <v>50</v>
      </c>
      <c r="J429" s="50">
        <f>'6 клас'!M24</f>
        <v>6</v>
      </c>
      <c r="K429" s="52">
        <f t="shared" si="137"/>
        <v>50</v>
      </c>
      <c r="L429" s="52">
        <f t="shared" si="138"/>
        <v>100</v>
      </c>
      <c r="M429" s="52">
        <f t="shared" si="139"/>
        <v>100</v>
      </c>
      <c r="N429" s="45"/>
      <c r="Q429" s="25">
        <f t="shared" si="140"/>
        <v>12</v>
      </c>
    </row>
    <row r="430" spans="1:17">
      <c r="A430" s="41">
        <v>7</v>
      </c>
      <c r="B430" s="46" t="s">
        <v>171</v>
      </c>
      <c r="C430" s="42">
        <f t="shared" si="133"/>
        <v>9</v>
      </c>
      <c r="D430" s="50">
        <f>'7 клас'!P15</f>
        <v>0</v>
      </c>
      <c r="E430" s="52">
        <f t="shared" si="134"/>
        <v>0</v>
      </c>
      <c r="F430" s="50">
        <f>'7 клас'!P17</f>
        <v>0</v>
      </c>
      <c r="G430" s="52">
        <f t="shared" si="135"/>
        <v>0</v>
      </c>
      <c r="H430" s="50">
        <f>'7 клас'!P19</f>
        <v>3</v>
      </c>
      <c r="I430" s="52">
        <f t="shared" si="136"/>
        <v>33.333333333333329</v>
      </c>
      <c r="J430" s="50">
        <f>'7 клас'!P21</f>
        <v>6</v>
      </c>
      <c r="K430" s="52">
        <f t="shared" si="137"/>
        <v>66.666666666666657</v>
      </c>
      <c r="L430" s="52">
        <f t="shared" si="138"/>
        <v>99.999999999999986</v>
      </c>
      <c r="M430" s="52">
        <f t="shared" si="139"/>
        <v>99.999999999999986</v>
      </c>
      <c r="N430" s="45"/>
      <c r="Q430" s="25">
        <f t="shared" si="140"/>
        <v>9</v>
      </c>
    </row>
    <row r="431" spans="1:17">
      <c r="A431" s="48">
        <v>8</v>
      </c>
      <c r="B431" s="46" t="s">
        <v>171</v>
      </c>
      <c r="C431" s="50">
        <f t="shared" si="133"/>
        <v>17</v>
      </c>
      <c r="D431" s="50">
        <f>'8 клас'!P23</f>
        <v>0</v>
      </c>
      <c r="E431" s="52">
        <f t="shared" si="134"/>
        <v>0</v>
      </c>
      <c r="F431" s="50">
        <f>'8 клас'!P25</f>
        <v>4</v>
      </c>
      <c r="G431" s="52">
        <f t="shared" si="135"/>
        <v>23.52941176470588</v>
      </c>
      <c r="H431" s="50">
        <f>'8 клас'!P27</f>
        <v>8</v>
      </c>
      <c r="I431" s="52">
        <f t="shared" si="136"/>
        <v>47.058823529411761</v>
      </c>
      <c r="J431" s="50">
        <f>'8 клас'!P29</f>
        <v>5</v>
      </c>
      <c r="K431" s="52">
        <f t="shared" si="137"/>
        <v>29.411764705882355</v>
      </c>
      <c r="L431" s="52">
        <f t="shared" si="138"/>
        <v>76.470588235294116</v>
      </c>
      <c r="M431" s="52">
        <f t="shared" si="139"/>
        <v>100</v>
      </c>
      <c r="N431" s="2"/>
      <c r="Q431" s="25">
        <f t="shared" si="140"/>
        <v>17</v>
      </c>
    </row>
    <row r="432" spans="1:17">
      <c r="A432" s="159" t="s">
        <v>169</v>
      </c>
      <c r="B432" s="160"/>
      <c r="C432" s="79">
        <f>SUM(C426:C431)</f>
        <v>91</v>
      </c>
      <c r="D432" s="79">
        <f>SUM(D426:D431)</f>
        <v>0</v>
      </c>
      <c r="E432" s="80">
        <f t="shared" si="134"/>
        <v>0</v>
      </c>
      <c r="F432" s="79">
        <f>SUM(F426:F431)</f>
        <v>5</v>
      </c>
      <c r="G432" s="80">
        <f t="shared" si="135"/>
        <v>5.4945054945054945</v>
      </c>
      <c r="H432" s="79">
        <f>SUM(H426:H431)</f>
        <v>45</v>
      </c>
      <c r="I432" s="80">
        <f t="shared" si="136"/>
        <v>49.450549450549453</v>
      </c>
      <c r="J432" s="79">
        <f>SUM(J426:J431)</f>
        <v>41</v>
      </c>
      <c r="K432" s="80">
        <f t="shared" si="137"/>
        <v>45.054945054945058</v>
      </c>
      <c r="L432" s="80">
        <f t="shared" si="138"/>
        <v>94.505494505494511</v>
      </c>
      <c r="M432" s="80">
        <f t="shared" si="139"/>
        <v>100</v>
      </c>
      <c r="N432" s="28"/>
      <c r="Q432" s="25">
        <f>D432+F432+H432+J432</f>
        <v>91</v>
      </c>
    </row>
    <row r="433" spans="1:17">
      <c r="A433" s="164" t="s">
        <v>173</v>
      </c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5"/>
      <c r="Q433" s="25"/>
    </row>
    <row r="434" spans="1:17">
      <c r="A434" s="166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7"/>
      <c r="Q434" s="25"/>
    </row>
    <row r="435" spans="1:17">
      <c r="A435" s="166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7"/>
      <c r="Q435" s="25"/>
    </row>
    <row r="436" spans="1:17">
      <c r="A436" s="168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70"/>
    </row>
    <row r="437" spans="1:17">
      <c r="A437" s="163" t="s">
        <v>290</v>
      </c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</row>
    <row r="438" spans="1:17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</row>
    <row r="439" spans="1:17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</row>
    <row r="440" spans="1:17">
      <c r="A440" s="154" t="s">
        <v>156</v>
      </c>
      <c r="B440" s="144" t="s">
        <v>157</v>
      </c>
      <c r="C440" s="156" t="s">
        <v>158</v>
      </c>
      <c r="D440" s="156" t="s">
        <v>159</v>
      </c>
      <c r="E440" s="156"/>
      <c r="F440" s="156"/>
      <c r="G440" s="156"/>
      <c r="H440" s="156"/>
      <c r="I440" s="156"/>
      <c r="J440" s="156"/>
      <c r="K440" s="156"/>
      <c r="L440" s="157" t="s">
        <v>160</v>
      </c>
      <c r="M440" s="157" t="s">
        <v>161</v>
      </c>
      <c r="N440" s="156" t="s">
        <v>162</v>
      </c>
    </row>
    <row r="441" spans="1:17" ht="42.75" customHeight="1">
      <c r="A441" s="155"/>
      <c r="B441" s="144"/>
      <c r="C441" s="156"/>
      <c r="D441" s="23" t="s">
        <v>163</v>
      </c>
      <c r="E441" s="23" t="s">
        <v>34</v>
      </c>
      <c r="F441" s="23" t="s">
        <v>164</v>
      </c>
      <c r="G441" s="23" t="s">
        <v>34</v>
      </c>
      <c r="H441" s="23" t="s">
        <v>165</v>
      </c>
      <c r="I441" s="23" t="s">
        <v>34</v>
      </c>
      <c r="J441" s="23" t="s">
        <v>166</v>
      </c>
      <c r="K441" s="23" t="s">
        <v>34</v>
      </c>
      <c r="L441" s="157"/>
      <c r="M441" s="157"/>
      <c r="N441" s="156"/>
    </row>
    <row r="442" spans="1:17">
      <c r="A442" s="41">
        <v>3</v>
      </c>
      <c r="B442" s="55" t="s">
        <v>167</v>
      </c>
      <c r="C442" s="42">
        <f t="shared" ref="C442:C450" si="141">C379</f>
        <v>15</v>
      </c>
      <c r="D442" s="50">
        <f>'3 клас'!K21</f>
        <v>0</v>
      </c>
      <c r="E442" s="52">
        <f t="shared" ref="E442:E451" si="142">D442/C442*100</f>
        <v>0</v>
      </c>
      <c r="F442" s="50">
        <f>'3 клас'!K23</f>
        <v>0</v>
      </c>
      <c r="G442" s="52">
        <f t="shared" ref="G442:G451" si="143">F442/C442*100</f>
        <v>0</v>
      </c>
      <c r="H442" s="50">
        <f>'3 клас'!K25</f>
        <v>5</v>
      </c>
      <c r="I442" s="52">
        <f t="shared" ref="I442:I451" si="144">H442/C442*100</f>
        <v>33.333333333333329</v>
      </c>
      <c r="J442" s="50">
        <f>'3 клас'!K27</f>
        <v>10</v>
      </c>
      <c r="K442" s="52">
        <f t="shared" ref="K442:K451" si="145">J442/C442*100</f>
        <v>66.666666666666657</v>
      </c>
      <c r="L442" s="52">
        <f t="shared" ref="L442:L451" si="146">I442+K442</f>
        <v>99.999999999999986</v>
      </c>
      <c r="M442" s="52">
        <f t="shared" ref="M442:M451" si="147">G442+I442+K442</f>
        <v>99.999999999999986</v>
      </c>
      <c r="N442" s="45"/>
      <c r="Q442" s="25">
        <f t="shared" ref="Q442:Q450" si="148">D442+F442+H442+J442</f>
        <v>15</v>
      </c>
    </row>
    <row r="443" spans="1:17">
      <c r="A443" s="41">
        <v>4</v>
      </c>
      <c r="B443" s="55" t="s">
        <v>65</v>
      </c>
      <c r="C443" s="42">
        <f t="shared" si="141"/>
        <v>22</v>
      </c>
      <c r="D443" s="50">
        <f>'4 клас'!K28</f>
        <v>0</v>
      </c>
      <c r="E443" s="52">
        <f t="shared" si="142"/>
        <v>0</v>
      </c>
      <c r="F443" s="50">
        <f>'4 клас'!K30</f>
        <v>0</v>
      </c>
      <c r="G443" s="52">
        <f t="shared" si="143"/>
        <v>0</v>
      </c>
      <c r="H443" s="50">
        <f>'4 клас'!K32</f>
        <v>4</v>
      </c>
      <c r="I443" s="52">
        <f t="shared" si="144"/>
        <v>18.181818181818183</v>
      </c>
      <c r="J443" s="50">
        <f>'4 клас'!K34</f>
        <v>18</v>
      </c>
      <c r="K443" s="52">
        <f t="shared" si="145"/>
        <v>81.818181818181827</v>
      </c>
      <c r="L443" s="52">
        <f t="shared" si="146"/>
        <v>100.00000000000001</v>
      </c>
      <c r="M443" s="52">
        <f t="shared" si="147"/>
        <v>100.00000000000001</v>
      </c>
      <c r="N443" s="45"/>
      <c r="Q443" s="25">
        <f t="shared" si="148"/>
        <v>22</v>
      </c>
    </row>
    <row r="444" spans="1:17">
      <c r="A444" s="41">
        <v>5</v>
      </c>
      <c r="B444" s="53" t="s">
        <v>188</v>
      </c>
      <c r="C444" s="42">
        <f t="shared" si="141"/>
        <v>16</v>
      </c>
      <c r="D444" s="50">
        <f>'5 клас'!N23</f>
        <v>0</v>
      </c>
      <c r="E444" s="52">
        <f t="shared" si="142"/>
        <v>0</v>
      </c>
      <c r="F444" s="50">
        <f>'5 клас'!N25</f>
        <v>5</v>
      </c>
      <c r="G444" s="52">
        <f t="shared" si="143"/>
        <v>31.25</v>
      </c>
      <c r="H444" s="50">
        <f>'5 клас'!N27</f>
        <v>6</v>
      </c>
      <c r="I444" s="52">
        <f t="shared" si="144"/>
        <v>37.5</v>
      </c>
      <c r="J444" s="50">
        <f>'5 клас'!N29</f>
        <v>5</v>
      </c>
      <c r="K444" s="52">
        <f t="shared" si="145"/>
        <v>31.25</v>
      </c>
      <c r="L444" s="52">
        <f t="shared" si="146"/>
        <v>68.75</v>
      </c>
      <c r="M444" s="52">
        <f t="shared" si="147"/>
        <v>100</v>
      </c>
      <c r="N444" s="45"/>
      <c r="Q444" s="25">
        <f t="shared" si="148"/>
        <v>16</v>
      </c>
    </row>
    <row r="445" spans="1:17">
      <c r="A445" s="41">
        <v>6</v>
      </c>
      <c r="B445" s="53" t="s">
        <v>168</v>
      </c>
      <c r="C445" s="42">
        <f t="shared" si="141"/>
        <v>12</v>
      </c>
      <c r="D445" s="50">
        <f>'6 клас'!O18</f>
        <v>0</v>
      </c>
      <c r="E445" s="52">
        <f t="shared" si="142"/>
        <v>0</v>
      </c>
      <c r="F445" s="50">
        <f>'6 клас'!O20</f>
        <v>2</v>
      </c>
      <c r="G445" s="52">
        <f t="shared" si="143"/>
        <v>16.666666666666664</v>
      </c>
      <c r="H445" s="50">
        <f>'6 клас'!O22</f>
        <v>6</v>
      </c>
      <c r="I445" s="52">
        <f t="shared" si="144"/>
        <v>50</v>
      </c>
      <c r="J445" s="50">
        <f>'6 клас'!O24</f>
        <v>4</v>
      </c>
      <c r="K445" s="52">
        <f t="shared" si="145"/>
        <v>33.333333333333329</v>
      </c>
      <c r="L445" s="52">
        <f t="shared" si="146"/>
        <v>83.333333333333329</v>
      </c>
      <c r="M445" s="52">
        <f t="shared" si="147"/>
        <v>99.999999999999986</v>
      </c>
      <c r="N445" s="45"/>
      <c r="Q445" s="25">
        <f t="shared" si="148"/>
        <v>12</v>
      </c>
    </row>
    <row r="446" spans="1:17">
      <c r="A446" s="48">
        <v>7</v>
      </c>
      <c r="B446" s="53" t="s">
        <v>188</v>
      </c>
      <c r="C446" s="50">
        <f t="shared" si="141"/>
        <v>9</v>
      </c>
      <c r="D446" s="50">
        <f>'7 клас'!R15</f>
        <v>0</v>
      </c>
      <c r="E446" s="52">
        <f t="shared" si="142"/>
        <v>0</v>
      </c>
      <c r="F446" s="50">
        <f>'7 клас'!R17</f>
        <v>2</v>
      </c>
      <c r="G446" s="52">
        <f t="shared" si="143"/>
        <v>22.222222222222221</v>
      </c>
      <c r="H446" s="50">
        <f>'7 клас'!R19</f>
        <v>4</v>
      </c>
      <c r="I446" s="52">
        <f t="shared" si="144"/>
        <v>44.444444444444443</v>
      </c>
      <c r="J446" s="50">
        <f>'7 клас'!R21</f>
        <v>3</v>
      </c>
      <c r="K446" s="52">
        <f t="shared" si="145"/>
        <v>33.333333333333329</v>
      </c>
      <c r="L446" s="52">
        <f t="shared" si="146"/>
        <v>77.777777777777771</v>
      </c>
      <c r="M446" s="52">
        <f t="shared" si="147"/>
        <v>99.999999999999986</v>
      </c>
      <c r="N446" s="2"/>
      <c r="Q446" s="25">
        <f t="shared" si="148"/>
        <v>9</v>
      </c>
    </row>
    <row r="447" spans="1:17">
      <c r="A447" s="48">
        <v>8</v>
      </c>
      <c r="B447" s="53" t="s">
        <v>168</v>
      </c>
      <c r="C447" s="50">
        <f t="shared" si="141"/>
        <v>17</v>
      </c>
      <c r="D447" s="50">
        <f>'8 клас'!Q23</f>
        <v>0</v>
      </c>
      <c r="E447" s="52">
        <f t="shared" si="142"/>
        <v>0</v>
      </c>
      <c r="F447" s="50">
        <f>'8 клас'!Q25</f>
        <v>3</v>
      </c>
      <c r="G447" s="52">
        <f t="shared" si="143"/>
        <v>17.647058823529413</v>
      </c>
      <c r="H447" s="50">
        <f>'8 клас'!Q27</f>
        <v>10</v>
      </c>
      <c r="I447" s="52">
        <f t="shared" si="144"/>
        <v>58.82352941176471</v>
      </c>
      <c r="J447" s="50">
        <f>'8 клас'!Q29</f>
        <v>4</v>
      </c>
      <c r="K447" s="52">
        <f t="shared" si="145"/>
        <v>23.52941176470588</v>
      </c>
      <c r="L447" s="52">
        <f t="shared" si="146"/>
        <v>82.352941176470594</v>
      </c>
      <c r="M447" s="52">
        <f t="shared" si="147"/>
        <v>100</v>
      </c>
      <c r="N447" s="2"/>
      <c r="Q447" s="25">
        <f t="shared" si="148"/>
        <v>17</v>
      </c>
    </row>
    <row r="448" spans="1:17">
      <c r="A448" s="48">
        <v>9</v>
      </c>
      <c r="B448" s="53" t="s">
        <v>188</v>
      </c>
      <c r="C448" s="50">
        <f t="shared" si="141"/>
        <v>15</v>
      </c>
      <c r="D448" s="50">
        <f>'9 клас'!S21</f>
        <v>0</v>
      </c>
      <c r="E448" s="52">
        <f t="shared" si="142"/>
        <v>0</v>
      </c>
      <c r="F448" s="50">
        <f>'9 клас'!S23</f>
        <v>6</v>
      </c>
      <c r="G448" s="52">
        <f t="shared" si="143"/>
        <v>40</v>
      </c>
      <c r="H448" s="50">
        <f>'9 клас'!S25</f>
        <v>5</v>
      </c>
      <c r="I448" s="52">
        <f t="shared" si="144"/>
        <v>33.333333333333329</v>
      </c>
      <c r="J448" s="50">
        <f>'9 клас'!S27</f>
        <v>4</v>
      </c>
      <c r="K448" s="52">
        <f t="shared" si="145"/>
        <v>26.666666666666668</v>
      </c>
      <c r="L448" s="52">
        <f t="shared" si="146"/>
        <v>60</v>
      </c>
      <c r="M448" s="52">
        <f t="shared" si="147"/>
        <v>100</v>
      </c>
      <c r="N448" s="2"/>
      <c r="Q448" s="25">
        <f t="shared" si="148"/>
        <v>15</v>
      </c>
    </row>
    <row r="449" spans="1:17">
      <c r="A449" s="48">
        <v>10</v>
      </c>
      <c r="B449" s="53" t="s">
        <v>188</v>
      </c>
      <c r="C449" s="50">
        <f t="shared" si="141"/>
        <v>10</v>
      </c>
      <c r="D449" s="50">
        <f>'10 клас'!R15</f>
        <v>0</v>
      </c>
      <c r="E449" s="52">
        <f t="shared" si="142"/>
        <v>0</v>
      </c>
      <c r="F449" s="50">
        <f>'10 клас'!R17</f>
        <v>5</v>
      </c>
      <c r="G449" s="52">
        <f t="shared" si="143"/>
        <v>50</v>
      </c>
      <c r="H449" s="50">
        <f>'10 клас'!R19</f>
        <v>2</v>
      </c>
      <c r="I449" s="52">
        <f t="shared" si="144"/>
        <v>20</v>
      </c>
      <c r="J449" s="50">
        <f>'10 клас'!R21</f>
        <v>3</v>
      </c>
      <c r="K449" s="52">
        <f t="shared" si="145"/>
        <v>30</v>
      </c>
      <c r="L449" s="52">
        <f t="shared" si="146"/>
        <v>50</v>
      </c>
      <c r="M449" s="52">
        <f t="shared" si="147"/>
        <v>100</v>
      </c>
      <c r="N449" s="2"/>
      <c r="Q449" s="25">
        <f t="shared" si="148"/>
        <v>10</v>
      </c>
    </row>
    <row r="450" spans="1:17" ht="18.75" customHeight="1">
      <c r="A450" s="48">
        <v>11</v>
      </c>
      <c r="B450" s="53" t="s">
        <v>168</v>
      </c>
      <c r="C450" s="50">
        <f t="shared" si="141"/>
        <v>7</v>
      </c>
      <c r="D450" s="50">
        <f>'11 клас'!R12</f>
        <v>0</v>
      </c>
      <c r="E450" s="52">
        <f t="shared" si="142"/>
        <v>0</v>
      </c>
      <c r="F450" s="50">
        <f>'11 клас'!R14</f>
        <v>1</v>
      </c>
      <c r="G450" s="52">
        <f t="shared" si="143"/>
        <v>14.285714285714285</v>
      </c>
      <c r="H450" s="50">
        <f>'11 клас'!R16</f>
        <v>3</v>
      </c>
      <c r="I450" s="52">
        <f t="shared" si="144"/>
        <v>42.857142857142854</v>
      </c>
      <c r="J450" s="50">
        <f>'11 клас'!R18</f>
        <v>3</v>
      </c>
      <c r="K450" s="52">
        <f t="shared" si="145"/>
        <v>42.857142857142854</v>
      </c>
      <c r="L450" s="52">
        <f t="shared" si="146"/>
        <v>85.714285714285708</v>
      </c>
      <c r="M450" s="52">
        <f t="shared" si="147"/>
        <v>100</v>
      </c>
      <c r="N450" s="2"/>
      <c r="Q450" s="25">
        <f t="shared" si="148"/>
        <v>7</v>
      </c>
    </row>
    <row r="451" spans="1:17">
      <c r="A451" s="159" t="s">
        <v>169</v>
      </c>
      <c r="B451" s="160"/>
      <c r="C451" s="26">
        <f>SUM(C442:C450)</f>
        <v>123</v>
      </c>
      <c r="D451" s="26">
        <f>SUM(D442:D450)</f>
        <v>0</v>
      </c>
      <c r="E451" s="27">
        <f t="shared" si="142"/>
        <v>0</v>
      </c>
      <c r="F451" s="26">
        <f>SUM(F442:F450)</f>
        <v>24</v>
      </c>
      <c r="G451" s="27">
        <f t="shared" si="143"/>
        <v>19.512195121951219</v>
      </c>
      <c r="H451" s="26">
        <f>SUM(H442:H450)</f>
        <v>45</v>
      </c>
      <c r="I451" s="27">
        <f t="shared" si="144"/>
        <v>36.585365853658537</v>
      </c>
      <c r="J451" s="26">
        <f>SUM(J442:J450)</f>
        <v>54</v>
      </c>
      <c r="K451" s="27">
        <f t="shared" si="145"/>
        <v>43.902439024390247</v>
      </c>
      <c r="L451" s="27">
        <f t="shared" si="146"/>
        <v>80.487804878048792</v>
      </c>
      <c r="M451" s="27">
        <f t="shared" si="147"/>
        <v>100</v>
      </c>
      <c r="N451" s="28"/>
      <c r="Q451" s="25">
        <f>D451+F451+H451+J451</f>
        <v>123</v>
      </c>
    </row>
    <row r="452" spans="1:17">
      <c r="A452" s="164" t="s">
        <v>173</v>
      </c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5"/>
    </row>
    <row r="453" spans="1:17">
      <c r="A453" s="166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7"/>
    </row>
    <row r="454" spans="1:17" ht="20.25" customHeight="1">
      <c r="A454" s="168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70"/>
    </row>
    <row r="455" spans="1:17" ht="33" customHeight="1">
      <c r="A455" s="163" t="s">
        <v>291</v>
      </c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</row>
    <row r="456" spans="1:17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</row>
    <row r="457" spans="1:17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</row>
    <row r="458" spans="1:17">
      <c r="A458" s="154" t="s">
        <v>156</v>
      </c>
      <c r="B458" s="144" t="s">
        <v>157</v>
      </c>
      <c r="C458" s="156" t="s">
        <v>158</v>
      </c>
      <c r="D458" s="156" t="s">
        <v>159</v>
      </c>
      <c r="E458" s="156"/>
      <c r="F458" s="156"/>
      <c r="G458" s="156"/>
      <c r="H458" s="156"/>
      <c r="I458" s="156"/>
      <c r="J458" s="156"/>
      <c r="K458" s="156"/>
      <c r="L458" s="157" t="s">
        <v>160</v>
      </c>
      <c r="M458" s="157" t="s">
        <v>161</v>
      </c>
      <c r="N458" s="158" t="s">
        <v>162</v>
      </c>
    </row>
    <row r="459" spans="1:17" ht="45.75" customHeight="1">
      <c r="A459" s="155"/>
      <c r="B459" s="144"/>
      <c r="C459" s="156"/>
      <c r="D459" s="23" t="s">
        <v>163</v>
      </c>
      <c r="E459" s="23" t="s">
        <v>34</v>
      </c>
      <c r="F459" s="23" t="s">
        <v>164</v>
      </c>
      <c r="G459" s="23" t="s">
        <v>34</v>
      </c>
      <c r="H459" s="23" t="s">
        <v>165</v>
      </c>
      <c r="I459" s="23" t="s">
        <v>34</v>
      </c>
      <c r="J459" s="23" t="s">
        <v>166</v>
      </c>
      <c r="K459" s="23" t="s">
        <v>34</v>
      </c>
      <c r="L459" s="157"/>
      <c r="M459" s="157"/>
      <c r="N459" s="158"/>
    </row>
    <row r="460" spans="1:17" ht="14.25" customHeight="1">
      <c r="A460" s="76">
        <v>7</v>
      </c>
      <c r="B460" s="46" t="s">
        <v>193</v>
      </c>
      <c r="C460" s="42">
        <f>C446</f>
        <v>9</v>
      </c>
      <c r="D460" s="77">
        <f>'7 клас'!N15</f>
        <v>0</v>
      </c>
      <c r="E460" s="78">
        <f t="shared" ref="E460:E465" si="149">D460/C460*100</f>
        <v>0</v>
      </c>
      <c r="F460" s="77">
        <f>'7 клас'!N17</f>
        <v>0</v>
      </c>
      <c r="G460" s="78">
        <f t="shared" ref="G460:G465" si="150">F460/C460*100</f>
        <v>0</v>
      </c>
      <c r="H460" s="77">
        <f>'7 клас'!N19</f>
        <v>7</v>
      </c>
      <c r="I460" s="78">
        <f t="shared" ref="I460:I465" si="151">H460/C460*100</f>
        <v>77.777777777777786</v>
      </c>
      <c r="J460" s="77">
        <f>'7 клас'!N21</f>
        <v>2</v>
      </c>
      <c r="K460" s="78">
        <f t="shared" ref="K460:K465" si="152">J460/C460*100</f>
        <v>22.222222222222221</v>
      </c>
      <c r="L460" s="78">
        <f t="shared" ref="L460:L465" si="153">I460+K460</f>
        <v>100</v>
      </c>
      <c r="M460" s="78">
        <f t="shared" ref="M460:M465" si="154">G460+I460+K460</f>
        <v>100</v>
      </c>
      <c r="N460" s="45"/>
      <c r="Q460" s="25">
        <f t="shared" ref="Q460:Q465" si="155">D460+F460+H460+J460</f>
        <v>9</v>
      </c>
    </row>
    <row r="461" spans="1:17" ht="14.25" customHeight="1">
      <c r="A461" s="76">
        <v>8</v>
      </c>
      <c r="B461" s="46" t="s">
        <v>195</v>
      </c>
      <c r="C461" s="42">
        <f>C447</f>
        <v>17</v>
      </c>
      <c r="D461" s="77">
        <f>'8 клас'!N23</f>
        <v>2</v>
      </c>
      <c r="E461" s="78">
        <f t="shared" si="149"/>
        <v>11.76470588235294</v>
      </c>
      <c r="F461" s="77">
        <f>'8 клас'!N25</f>
        <v>6</v>
      </c>
      <c r="G461" s="78">
        <f t="shared" si="150"/>
        <v>35.294117647058826</v>
      </c>
      <c r="H461" s="77">
        <f>'8 клас'!N27</f>
        <v>7</v>
      </c>
      <c r="I461" s="78">
        <f t="shared" si="151"/>
        <v>41.17647058823529</v>
      </c>
      <c r="J461" s="77">
        <f>'8 клас'!N29</f>
        <v>2</v>
      </c>
      <c r="K461" s="78">
        <f t="shared" si="152"/>
        <v>11.76470588235294</v>
      </c>
      <c r="L461" s="78">
        <f t="shared" si="153"/>
        <v>52.941176470588232</v>
      </c>
      <c r="M461" s="78">
        <f t="shared" si="154"/>
        <v>88.235294117647058</v>
      </c>
      <c r="N461" s="45"/>
      <c r="Q461" s="25">
        <f t="shared" si="155"/>
        <v>17</v>
      </c>
    </row>
    <row r="462" spans="1:17">
      <c r="A462" s="76">
        <v>9</v>
      </c>
      <c r="B462" s="46" t="s">
        <v>195</v>
      </c>
      <c r="C462" s="42">
        <f>C448</f>
        <v>15</v>
      </c>
      <c r="D462" s="77">
        <f>'9 клас'!O21</f>
        <v>0</v>
      </c>
      <c r="E462" s="78">
        <f t="shared" si="149"/>
        <v>0</v>
      </c>
      <c r="F462" s="77">
        <f>'9 клас'!O23</f>
        <v>6</v>
      </c>
      <c r="G462" s="78">
        <f t="shared" si="150"/>
        <v>40</v>
      </c>
      <c r="H462" s="77">
        <f>'9 клас'!O25</f>
        <v>7</v>
      </c>
      <c r="I462" s="78">
        <f t="shared" si="151"/>
        <v>46.666666666666664</v>
      </c>
      <c r="J462" s="77">
        <f>'9 клас'!O27</f>
        <v>2</v>
      </c>
      <c r="K462" s="78">
        <f t="shared" si="152"/>
        <v>13.333333333333334</v>
      </c>
      <c r="L462" s="78">
        <f t="shared" si="153"/>
        <v>60</v>
      </c>
      <c r="M462" s="78">
        <f t="shared" si="154"/>
        <v>99.999999999999986</v>
      </c>
      <c r="N462" s="45"/>
      <c r="Q462" s="25">
        <f t="shared" si="155"/>
        <v>15</v>
      </c>
    </row>
    <row r="463" spans="1:17">
      <c r="A463" s="76">
        <v>10</v>
      </c>
      <c r="B463" s="46" t="s">
        <v>195</v>
      </c>
      <c r="C463" s="42">
        <f>C449</f>
        <v>10</v>
      </c>
      <c r="D463" s="77">
        <f>'10 клас'!N15</f>
        <v>0</v>
      </c>
      <c r="E463" s="78">
        <f t="shared" si="149"/>
        <v>0</v>
      </c>
      <c r="F463" s="77">
        <f>'10 клас'!N17</f>
        <v>4</v>
      </c>
      <c r="G463" s="78">
        <f t="shared" si="150"/>
        <v>40</v>
      </c>
      <c r="H463" s="77">
        <f>'10 клас'!N19</f>
        <v>5</v>
      </c>
      <c r="I463" s="78">
        <f t="shared" si="151"/>
        <v>50</v>
      </c>
      <c r="J463" s="77">
        <f>'10 клас'!N21</f>
        <v>1</v>
      </c>
      <c r="K463" s="78">
        <f t="shared" si="152"/>
        <v>10</v>
      </c>
      <c r="L463" s="78">
        <f t="shared" si="153"/>
        <v>60</v>
      </c>
      <c r="M463" s="78">
        <f t="shared" si="154"/>
        <v>100</v>
      </c>
      <c r="N463" s="45"/>
      <c r="Q463" s="25">
        <f t="shared" si="155"/>
        <v>10</v>
      </c>
    </row>
    <row r="464" spans="1:17">
      <c r="A464" s="71">
        <v>11</v>
      </c>
      <c r="B464" s="46" t="s">
        <v>195</v>
      </c>
      <c r="C464" s="77">
        <f>C450</f>
        <v>7</v>
      </c>
      <c r="D464" s="77">
        <f>'11 клас'!N12</f>
        <v>0</v>
      </c>
      <c r="E464" s="78">
        <f t="shared" si="149"/>
        <v>0</v>
      </c>
      <c r="F464" s="77">
        <f>'11 клас'!N14</f>
        <v>4</v>
      </c>
      <c r="G464" s="78">
        <f t="shared" si="150"/>
        <v>57.142857142857139</v>
      </c>
      <c r="H464" s="77">
        <f>'11 клас'!N16</f>
        <v>1</v>
      </c>
      <c r="I464" s="78">
        <f t="shared" si="151"/>
        <v>14.285714285714285</v>
      </c>
      <c r="J464" s="77">
        <f>'11 клас'!N18</f>
        <v>2</v>
      </c>
      <c r="K464" s="78">
        <f t="shared" si="152"/>
        <v>28.571428571428569</v>
      </c>
      <c r="L464" s="78">
        <f t="shared" si="153"/>
        <v>42.857142857142854</v>
      </c>
      <c r="M464" s="78">
        <f t="shared" si="154"/>
        <v>99.999999999999986</v>
      </c>
      <c r="N464" s="2"/>
      <c r="Q464" s="25">
        <f t="shared" si="155"/>
        <v>7</v>
      </c>
    </row>
    <row r="465" spans="1:17">
      <c r="A465" s="159" t="s">
        <v>169</v>
      </c>
      <c r="B465" s="160"/>
      <c r="C465" s="26">
        <f>SUM(C460:C464)</f>
        <v>58</v>
      </c>
      <c r="D465" s="26">
        <f>SUM(D460:D464)</f>
        <v>2</v>
      </c>
      <c r="E465" s="27">
        <f t="shared" si="149"/>
        <v>3.4482758620689653</v>
      </c>
      <c r="F465" s="26">
        <f>SUM(F460:F464)</f>
        <v>20</v>
      </c>
      <c r="G465" s="27">
        <f t="shared" si="150"/>
        <v>34.482758620689658</v>
      </c>
      <c r="H465" s="26">
        <f>SUM(H460:H464)</f>
        <v>27</v>
      </c>
      <c r="I465" s="27">
        <f t="shared" si="151"/>
        <v>46.551724137931032</v>
      </c>
      <c r="J465" s="26">
        <f>SUM(J460:J464)</f>
        <v>9</v>
      </c>
      <c r="K465" s="27">
        <f t="shared" si="152"/>
        <v>15.517241379310345</v>
      </c>
      <c r="L465" s="27">
        <f t="shared" si="153"/>
        <v>62.068965517241381</v>
      </c>
      <c r="M465" s="27">
        <f t="shared" si="154"/>
        <v>96.551724137931046</v>
      </c>
      <c r="N465" s="28"/>
      <c r="Q465" s="25">
        <f t="shared" si="155"/>
        <v>58</v>
      </c>
    </row>
    <row r="466" spans="1:17">
      <c r="A466" s="161" t="s">
        <v>173</v>
      </c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</row>
    <row r="467" spans="1:17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</row>
    <row r="468" spans="1:17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</row>
    <row r="469" spans="1:17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</row>
    <row r="471" spans="1:17">
      <c r="A471" s="163" t="s">
        <v>292</v>
      </c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</row>
    <row r="472" spans="1:17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</row>
    <row r="473" spans="1:17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</row>
    <row r="474" spans="1:17">
      <c r="A474" s="154" t="s">
        <v>156</v>
      </c>
      <c r="B474" s="144" t="s">
        <v>157</v>
      </c>
      <c r="C474" s="156" t="s">
        <v>158</v>
      </c>
      <c r="D474" s="156" t="s">
        <v>159</v>
      </c>
      <c r="E474" s="156"/>
      <c r="F474" s="156"/>
      <c r="G474" s="156"/>
      <c r="H474" s="156"/>
      <c r="I474" s="156"/>
      <c r="J474" s="156"/>
      <c r="K474" s="156"/>
      <c r="L474" s="157" t="s">
        <v>160</v>
      </c>
      <c r="M474" s="157" t="s">
        <v>161</v>
      </c>
      <c r="N474" s="158" t="s">
        <v>162</v>
      </c>
    </row>
    <row r="475" spans="1:17" ht="70.5" customHeight="1">
      <c r="A475" s="155"/>
      <c r="B475" s="144"/>
      <c r="C475" s="156"/>
      <c r="D475" s="23" t="s">
        <v>163</v>
      </c>
      <c r="E475" s="23" t="s">
        <v>34</v>
      </c>
      <c r="F475" s="23" t="s">
        <v>164</v>
      </c>
      <c r="G475" s="23" t="s">
        <v>34</v>
      </c>
      <c r="H475" s="23" t="s">
        <v>165</v>
      </c>
      <c r="I475" s="23" t="s">
        <v>34</v>
      </c>
      <c r="J475" s="23" t="s">
        <v>166</v>
      </c>
      <c r="K475" s="23" t="s">
        <v>34</v>
      </c>
      <c r="L475" s="157"/>
      <c r="M475" s="157"/>
      <c r="N475" s="158"/>
    </row>
    <row r="476" spans="1:17">
      <c r="A476" s="76">
        <v>3</v>
      </c>
      <c r="B476" s="55" t="s">
        <v>167</v>
      </c>
      <c r="C476" s="42">
        <f t="shared" ref="C476:C477" si="156">C442</f>
        <v>15</v>
      </c>
      <c r="D476" s="77">
        <f>'3 клас'!H21</f>
        <v>0</v>
      </c>
      <c r="E476" s="78">
        <f>D476/C476*100</f>
        <v>0</v>
      </c>
      <c r="F476" s="77">
        <f>'3 клас'!H23</f>
        <v>0</v>
      </c>
      <c r="G476" s="78">
        <f>F476/C476*100</f>
        <v>0</v>
      </c>
      <c r="H476" s="77">
        <f>'3 клас'!H25</f>
        <v>4</v>
      </c>
      <c r="I476" s="78">
        <f>H476/C476*100</f>
        <v>26.666666666666668</v>
      </c>
      <c r="J476" s="77">
        <f>'3 клас'!H27</f>
        <v>11</v>
      </c>
      <c r="K476" s="78">
        <f>J476/C476*100</f>
        <v>73.333333333333329</v>
      </c>
      <c r="L476" s="78">
        <f>I476+K476</f>
        <v>100</v>
      </c>
      <c r="M476" s="78">
        <f>G476+I476+K476</f>
        <v>100</v>
      </c>
      <c r="N476" s="45"/>
      <c r="Q476" s="25">
        <f>D476+F476+H476+J476</f>
        <v>15</v>
      </c>
    </row>
    <row r="477" spans="1:17">
      <c r="A477" s="76">
        <v>4</v>
      </c>
      <c r="B477" s="53" t="s">
        <v>65</v>
      </c>
      <c r="C477" s="42">
        <f t="shared" si="156"/>
        <v>22</v>
      </c>
      <c r="D477" s="77">
        <f>'4 клас'!H28</f>
        <v>0</v>
      </c>
      <c r="E477" s="78">
        <f>D477/C477*100</f>
        <v>0</v>
      </c>
      <c r="F477" s="77">
        <f>'4 клас'!H30</f>
        <v>1</v>
      </c>
      <c r="G477" s="78">
        <f>F477/C477*100</f>
        <v>4.5454545454545459</v>
      </c>
      <c r="H477" s="77">
        <f>'4 клас'!H32</f>
        <v>12</v>
      </c>
      <c r="I477" s="78">
        <f>H477/C477*100</f>
        <v>54.54545454545454</v>
      </c>
      <c r="J477" s="77">
        <f>'4 клас'!H34</f>
        <v>9</v>
      </c>
      <c r="K477" s="78">
        <f>J477/C477*100</f>
        <v>40.909090909090914</v>
      </c>
      <c r="L477" s="78">
        <f>I477+K477</f>
        <v>95.454545454545453</v>
      </c>
      <c r="M477" s="78">
        <f>G477+I477+K477</f>
        <v>100</v>
      </c>
      <c r="N477" s="45"/>
      <c r="Q477" s="25">
        <f>D477+F477+H477+J477</f>
        <v>22</v>
      </c>
    </row>
    <row r="478" spans="1:17">
      <c r="A478" s="159" t="s">
        <v>169</v>
      </c>
      <c r="B478" s="160"/>
      <c r="C478" s="26">
        <f>SUM(C476:C477)</f>
        <v>37</v>
      </c>
      <c r="D478" s="26">
        <f>SUM(D476:D477)</f>
        <v>0</v>
      </c>
      <c r="E478" s="27">
        <f>D478/C478*100</f>
        <v>0</v>
      </c>
      <c r="F478" s="26">
        <f>SUM(F476:F477)</f>
        <v>1</v>
      </c>
      <c r="G478" s="27">
        <f>F478/C478*100</f>
        <v>2.7027027027027026</v>
      </c>
      <c r="H478" s="26">
        <f>SUM(H476:H477)</f>
        <v>16</v>
      </c>
      <c r="I478" s="27">
        <f>H478/C478*100</f>
        <v>43.243243243243242</v>
      </c>
      <c r="J478" s="26">
        <f>SUM(J476:J477)</f>
        <v>20</v>
      </c>
      <c r="K478" s="27">
        <f>J478/C478*100</f>
        <v>54.054054054054056</v>
      </c>
      <c r="L478" s="27">
        <f>I478+K478</f>
        <v>97.297297297297291</v>
      </c>
      <c r="M478" s="27">
        <f>G478+I478+K478</f>
        <v>100</v>
      </c>
      <c r="N478" s="28"/>
      <c r="Q478" s="25">
        <f>D478+F478+H478+J478</f>
        <v>37</v>
      </c>
    </row>
    <row r="479" spans="1:17">
      <c r="A479" s="161" t="s">
        <v>173</v>
      </c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</row>
    <row r="480" spans="1:17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</row>
    <row r="481" spans="1:17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</row>
    <row r="482" spans="1:17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</row>
    <row r="484" spans="1:17" ht="15" customHeight="1">
      <c r="A484" s="145" t="s">
        <v>294</v>
      </c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7"/>
    </row>
    <row r="485" spans="1:17">
      <c r="A485" s="148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50"/>
    </row>
    <row r="486" spans="1:17">
      <c r="A486" s="151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3"/>
    </row>
    <row r="487" spans="1:17">
      <c r="A487" s="154" t="s">
        <v>156</v>
      </c>
      <c r="B487" s="144" t="s">
        <v>157</v>
      </c>
      <c r="C487" s="156" t="s">
        <v>158</v>
      </c>
      <c r="D487" s="156" t="s">
        <v>159</v>
      </c>
      <c r="E487" s="156"/>
      <c r="F487" s="156"/>
      <c r="G487" s="156"/>
      <c r="H487" s="156"/>
      <c r="I487" s="156"/>
      <c r="J487" s="156"/>
      <c r="K487" s="156"/>
      <c r="L487" s="157" t="s">
        <v>160</v>
      </c>
      <c r="M487" s="157" t="s">
        <v>187</v>
      </c>
      <c r="N487" s="158" t="s">
        <v>162</v>
      </c>
    </row>
    <row r="488" spans="1:17" ht="44.25" customHeight="1">
      <c r="A488" s="155"/>
      <c r="B488" s="144"/>
      <c r="C488" s="156"/>
      <c r="D488" s="23" t="s">
        <v>163</v>
      </c>
      <c r="E488" s="23" t="s">
        <v>34</v>
      </c>
      <c r="F488" s="23" t="s">
        <v>164</v>
      </c>
      <c r="G488" s="23" t="s">
        <v>34</v>
      </c>
      <c r="H488" s="23" t="s">
        <v>165</v>
      </c>
      <c r="I488" s="23" t="s">
        <v>34</v>
      </c>
      <c r="J488" s="23" t="s">
        <v>166</v>
      </c>
      <c r="K488" s="23" t="s">
        <v>34</v>
      </c>
      <c r="L488" s="157"/>
      <c r="M488" s="157"/>
      <c r="N488" s="158"/>
    </row>
    <row r="489" spans="1:17">
      <c r="A489" s="41">
        <v>11</v>
      </c>
      <c r="B489" s="2" t="s">
        <v>195</v>
      </c>
      <c r="C489" s="2">
        <f>$C$464</f>
        <v>7</v>
      </c>
      <c r="D489" s="2">
        <f>'11 клас'!V12</f>
        <v>0</v>
      </c>
      <c r="E489" s="24">
        <f>D489/C489*100</f>
        <v>0</v>
      </c>
      <c r="F489" s="2">
        <f>'11 клас'!V14</f>
        <v>1</v>
      </c>
      <c r="G489" s="24">
        <f>F489/C489*100</f>
        <v>14.285714285714285</v>
      </c>
      <c r="H489" s="2">
        <f>'11 клас'!V16</f>
        <v>4</v>
      </c>
      <c r="I489" s="24">
        <f>H489/C489*100</f>
        <v>57.142857142857139</v>
      </c>
      <c r="J489" s="2">
        <f>'11 клас'!V18</f>
        <v>2</v>
      </c>
      <c r="K489" s="24">
        <f>J489/C489*100</f>
        <v>28.571428571428569</v>
      </c>
      <c r="L489" s="24">
        <f>I489+K489</f>
        <v>85.714285714285708</v>
      </c>
      <c r="M489" s="24">
        <f>G489+I489+K489</f>
        <v>99.999999999999986</v>
      </c>
      <c r="N489" s="2"/>
    </row>
    <row r="490" spans="1:17">
      <c r="A490" s="159" t="s">
        <v>172</v>
      </c>
      <c r="B490" s="160"/>
      <c r="C490" s="26">
        <f>SUM(C489:C489)</f>
        <v>7</v>
      </c>
      <c r="D490" s="26">
        <f>SUM(D489:D489)</f>
        <v>0</v>
      </c>
      <c r="E490" s="27">
        <f>D490/C490*100</f>
        <v>0</v>
      </c>
      <c r="F490" s="26">
        <f>SUM(F489:F489)</f>
        <v>1</v>
      </c>
      <c r="G490" s="27">
        <f>F490/C490*100</f>
        <v>14.285714285714285</v>
      </c>
      <c r="H490" s="26">
        <f>SUM(H489:H489)</f>
        <v>4</v>
      </c>
      <c r="I490" s="27">
        <f>H490/C490*100</f>
        <v>57.142857142857139</v>
      </c>
      <c r="J490" s="26">
        <f>SUM(J489:J489)</f>
        <v>2</v>
      </c>
      <c r="K490" s="27">
        <f>J490/C490*100</f>
        <v>28.571428571428569</v>
      </c>
      <c r="L490" s="27">
        <f>I490+K490</f>
        <v>85.714285714285708</v>
      </c>
      <c r="M490" s="27">
        <f>G490+I490+K490</f>
        <v>99.999999999999986</v>
      </c>
      <c r="N490" s="28"/>
      <c r="Q490" s="25">
        <f>D490+F490+H490+J490</f>
        <v>7</v>
      </c>
    </row>
    <row r="491" spans="1:17">
      <c r="A491" s="81"/>
      <c r="B491" s="81"/>
      <c r="C491" s="26"/>
      <c r="D491" s="26"/>
      <c r="E491" s="27"/>
      <c r="F491" s="26"/>
      <c r="G491" s="27"/>
      <c r="H491" s="26"/>
      <c r="I491" s="27"/>
      <c r="J491" s="26"/>
      <c r="K491" s="27"/>
      <c r="L491" s="27"/>
      <c r="M491" s="27"/>
      <c r="N491" s="28"/>
      <c r="Q491" s="25"/>
    </row>
    <row r="492" spans="1:17">
      <c r="A492" s="81"/>
      <c r="B492" s="81"/>
      <c r="C492" s="26"/>
      <c r="D492" s="26"/>
      <c r="E492" s="27"/>
      <c r="F492" s="26"/>
      <c r="G492" s="27"/>
      <c r="H492" s="26"/>
      <c r="I492" s="27"/>
      <c r="J492" s="26"/>
      <c r="K492" s="27"/>
      <c r="L492" s="27"/>
      <c r="M492" s="27"/>
      <c r="N492" s="28"/>
      <c r="Q492" s="25"/>
    </row>
    <row r="493" spans="1:17">
      <c r="A493" s="144" t="s">
        <v>293</v>
      </c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</row>
    <row r="494" spans="1:17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</row>
    <row r="495" spans="1:17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</row>
    <row r="499" spans="1:14">
      <c r="A499" s="145" t="s">
        <v>295</v>
      </c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7"/>
    </row>
    <row r="500" spans="1:14">
      <c r="A500" s="148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50"/>
    </row>
    <row r="501" spans="1:14">
      <c r="A501" s="151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3"/>
    </row>
    <row r="502" spans="1:14">
      <c r="A502" s="154" t="s">
        <v>156</v>
      </c>
      <c r="B502" s="144" t="s">
        <v>157</v>
      </c>
      <c r="C502" s="156" t="s">
        <v>158</v>
      </c>
      <c r="D502" s="156" t="s">
        <v>159</v>
      </c>
      <c r="E502" s="156"/>
      <c r="F502" s="156"/>
      <c r="G502" s="156"/>
      <c r="H502" s="156"/>
      <c r="I502" s="156"/>
      <c r="J502" s="156"/>
      <c r="K502" s="156"/>
      <c r="L502" s="157" t="s">
        <v>160</v>
      </c>
      <c r="M502" s="157" t="s">
        <v>187</v>
      </c>
      <c r="N502" s="158" t="s">
        <v>162</v>
      </c>
    </row>
    <row r="503" spans="1:14" ht="44.25" customHeight="1">
      <c r="A503" s="155"/>
      <c r="B503" s="144"/>
      <c r="C503" s="156"/>
      <c r="D503" s="23" t="s">
        <v>163</v>
      </c>
      <c r="E503" s="23" t="s">
        <v>34</v>
      </c>
      <c r="F503" s="23" t="s">
        <v>164</v>
      </c>
      <c r="G503" s="23" t="s">
        <v>34</v>
      </c>
      <c r="H503" s="23" t="s">
        <v>165</v>
      </c>
      <c r="I503" s="23" t="s">
        <v>34</v>
      </c>
      <c r="J503" s="23" t="s">
        <v>166</v>
      </c>
      <c r="K503" s="23" t="s">
        <v>34</v>
      </c>
      <c r="L503" s="157"/>
      <c r="M503" s="157"/>
      <c r="N503" s="158"/>
    </row>
    <row r="504" spans="1:14">
      <c r="A504" s="107">
        <v>11</v>
      </c>
      <c r="B504" s="2" t="s">
        <v>190</v>
      </c>
      <c r="C504" s="2">
        <f>C489</f>
        <v>7</v>
      </c>
      <c r="D504" s="2">
        <f>'11 клас'!U12</f>
        <v>0</v>
      </c>
      <c r="E504" s="24">
        <f>D504/C504*100</f>
        <v>0</v>
      </c>
      <c r="F504" s="2">
        <f>'11 клас'!U14</f>
        <v>1</v>
      </c>
      <c r="G504" s="24">
        <f>F504/C504*100</f>
        <v>14.285714285714285</v>
      </c>
      <c r="H504" s="2">
        <f>'11 клас'!U16</f>
        <v>4</v>
      </c>
      <c r="I504" s="24">
        <f>H504/C504*100</f>
        <v>57.142857142857139</v>
      </c>
      <c r="J504" s="2">
        <f>'11 клас'!U18</f>
        <v>2</v>
      </c>
      <c r="K504" s="24">
        <f>J504/C504*100</f>
        <v>28.571428571428569</v>
      </c>
      <c r="L504" s="24">
        <f>I504+K504</f>
        <v>85.714285714285708</v>
      </c>
      <c r="M504" s="24">
        <f>G504+I504+K504</f>
        <v>99.999999999999986</v>
      </c>
      <c r="N504" s="2"/>
    </row>
    <row r="505" spans="1:14">
      <c r="A505" s="159" t="s">
        <v>172</v>
      </c>
      <c r="B505" s="160"/>
      <c r="C505" s="26">
        <f>SUM(C504:C504)</f>
        <v>7</v>
      </c>
      <c r="D505" s="26">
        <f>SUM(D504:D504)</f>
        <v>0</v>
      </c>
      <c r="E505" s="27">
        <f>D505/C505*100</f>
        <v>0</v>
      </c>
      <c r="F505" s="26">
        <f>SUM(F504:F504)</f>
        <v>1</v>
      </c>
      <c r="G505" s="27">
        <f>F505/C505*100</f>
        <v>14.285714285714285</v>
      </c>
      <c r="H505" s="26">
        <f>SUM(H504:H504)</f>
        <v>4</v>
      </c>
      <c r="I505" s="27">
        <f>H505/C505*100</f>
        <v>57.142857142857139</v>
      </c>
      <c r="J505" s="26">
        <f>SUM(J504:J504)</f>
        <v>2</v>
      </c>
      <c r="K505" s="27">
        <f>J505/C505*100</f>
        <v>28.571428571428569</v>
      </c>
      <c r="L505" s="27">
        <f>I505+K505</f>
        <v>85.714285714285708</v>
      </c>
      <c r="M505" s="27">
        <f>G505+I505+K505</f>
        <v>99.999999999999986</v>
      </c>
      <c r="N505" s="108"/>
    </row>
    <row r="506" spans="1:14">
      <c r="A506" s="81"/>
      <c r="B506" s="81"/>
      <c r="C506" s="26"/>
      <c r="D506" s="26"/>
      <c r="E506" s="27"/>
      <c r="F506" s="26"/>
      <c r="G506" s="27"/>
      <c r="H506" s="26"/>
      <c r="I506" s="27"/>
      <c r="J506" s="26"/>
      <c r="K506" s="27"/>
      <c r="L506" s="27"/>
      <c r="M506" s="27"/>
      <c r="N506" s="108"/>
    </row>
    <row r="507" spans="1:14">
      <c r="A507" s="81"/>
      <c r="B507" s="81"/>
      <c r="C507" s="26"/>
      <c r="D507" s="26"/>
      <c r="E507" s="27"/>
      <c r="F507" s="26"/>
      <c r="G507" s="27"/>
      <c r="H507" s="26"/>
      <c r="I507" s="27"/>
      <c r="J507" s="26"/>
      <c r="K507" s="27"/>
      <c r="L507" s="27"/>
      <c r="M507" s="27"/>
      <c r="N507" s="108"/>
    </row>
    <row r="508" spans="1:14">
      <c r="A508" s="144" t="s">
        <v>293</v>
      </c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</row>
    <row r="509" spans="1:14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</row>
    <row r="510" spans="1:14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</row>
  </sheetData>
  <mergeCells count="299">
    <mergeCell ref="A4:N6"/>
    <mergeCell ref="A7:A8"/>
    <mergeCell ref="B7:B8"/>
    <mergeCell ref="C7:C8"/>
    <mergeCell ref="D7:K7"/>
    <mergeCell ref="L7:L8"/>
    <mergeCell ref="M7:M8"/>
    <mergeCell ref="N7:N8"/>
    <mergeCell ref="A14:B14"/>
    <mergeCell ref="A15:N19"/>
    <mergeCell ref="A27:N29"/>
    <mergeCell ref="A30:A31"/>
    <mergeCell ref="B30:B31"/>
    <mergeCell ref="C30:C31"/>
    <mergeCell ref="D30:K30"/>
    <mergeCell ref="L30:L31"/>
    <mergeCell ref="M30:M31"/>
    <mergeCell ref="N30:N31"/>
    <mergeCell ref="A35:B35"/>
    <mergeCell ref="A36:N39"/>
    <mergeCell ref="A47:N49"/>
    <mergeCell ref="A50:A51"/>
    <mergeCell ref="B50:B51"/>
    <mergeCell ref="C50:C51"/>
    <mergeCell ref="D50:K50"/>
    <mergeCell ref="L50:L51"/>
    <mergeCell ref="M50:M51"/>
    <mergeCell ref="N50:N51"/>
    <mergeCell ref="A61:B61"/>
    <mergeCell ref="A62:N66"/>
    <mergeCell ref="A71:N73"/>
    <mergeCell ref="A74:A75"/>
    <mergeCell ref="B74:B75"/>
    <mergeCell ref="C74:C75"/>
    <mergeCell ref="D74:K74"/>
    <mergeCell ref="L74:L75"/>
    <mergeCell ref="M74:M75"/>
    <mergeCell ref="N74:N75"/>
    <mergeCell ref="A85:B85"/>
    <mergeCell ref="A86:N90"/>
    <mergeCell ref="A96:N98"/>
    <mergeCell ref="A99:A100"/>
    <mergeCell ref="B99:B100"/>
    <mergeCell ref="C99:C100"/>
    <mergeCell ref="D99:K99"/>
    <mergeCell ref="L99:L100"/>
    <mergeCell ref="M99:M100"/>
    <mergeCell ref="N99:N100"/>
    <mergeCell ref="A108:B108"/>
    <mergeCell ref="A109:N117"/>
    <mergeCell ref="A118:N120"/>
    <mergeCell ref="A121:A122"/>
    <mergeCell ref="B121:B122"/>
    <mergeCell ref="C121:C122"/>
    <mergeCell ref="D121:K121"/>
    <mergeCell ref="L121:L122"/>
    <mergeCell ref="M121:M122"/>
    <mergeCell ref="N121:N122"/>
    <mergeCell ref="A132:B132"/>
    <mergeCell ref="A133:N142"/>
    <mergeCell ref="A143:N145"/>
    <mergeCell ref="A146:A147"/>
    <mergeCell ref="B146:B147"/>
    <mergeCell ref="C146:C147"/>
    <mergeCell ref="D146:K146"/>
    <mergeCell ref="L146:L147"/>
    <mergeCell ref="M146:M147"/>
    <mergeCell ref="N146:N147"/>
    <mergeCell ref="A153:B153"/>
    <mergeCell ref="A154:N158"/>
    <mergeCell ref="A159:N161"/>
    <mergeCell ref="A162:A163"/>
    <mergeCell ref="B162:B163"/>
    <mergeCell ref="C162:C163"/>
    <mergeCell ref="D162:K162"/>
    <mergeCell ref="L162:L163"/>
    <mergeCell ref="M162:M163"/>
    <mergeCell ref="N162:N163"/>
    <mergeCell ref="A169:B169"/>
    <mergeCell ref="A170:N175"/>
    <mergeCell ref="A176:N178"/>
    <mergeCell ref="A179:A180"/>
    <mergeCell ref="B179:B180"/>
    <mergeCell ref="C179:C180"/>
    <mergeCell ref="D179:K179"/>
    <mergeCell ref="L179:L180"/>
    <mergeCell ref="M179:M180"/>
    <mergeCell ref="N179:N180"/>
    <mergeCell ref="A185:B185"/>
    <mergeCell ref="A186:N189"/>
    <mergeCell ref="A191:N193"/>
    <mergeCell ref="A194:A195"/>
    <mergeCell ref="B194:B195"/>
    <mergeCell ref="C194:C195"/>
    <mergeCell ref="D194:K194"/>
    <mergeCell ref="L194:L195"/>
    <mergeCell ref="M194:M195"/>
    <mergeCell ref="N194:N195"/>
    <mergeCell ref="A203:N208"/>
    <mergeCell ref="A209:N211"/>
    <mergeCell ref="A212:A213"/>
    <mergeCell ref="B212:B213"/>
    <mergeCell ref="C212:C213"/>
    <mergeCell ref="D212:K212"/>
    <mergeCell ref="L212:L213"/>
    <mergeCell ref="M212:M213"/>
    <mergeCell ref="N212:N213"/>
    <mergeCell ref="A220:B220"/>
    <mergeCell ref="A221:N224"/>
    <mergeCell ref="A225:N227"/>
    <mergeCell ref="A228:A229"/>
    <mergeCell ref="B228:B229"/>
    <mergeCell ref="C228:C229"/>
    <mergeCell ref="D228:K228"/>
    <mergeCell ref="L228:L229"/>
    <mergeCell ref="M228:M229"/>
    <mergeCell ref="N228:N229"/>
    <mergeCell ref="A232:B232"/>
    <mergeCell ref="A233:N236"/>
    <mergeCell ref="A238:N242"/>
    <mergeCell ref="A243:A244"/>
    <mergeCell ref="B243:B244"/>
    <mergeCell ref="C243:C244"/>
    <mergeCell ref="D243:K243"/>
    <mergeCell ref="L243:L244"/>
    <mergeCell ref="M243:M244"/>
    <mergeCell ref="N243:N244"/>
    <mergeCell ref="A250:B250"/>
    <mergeCell ref="A251:N255"/>
    <mergeCell ref="A256:N258"/>
    <mergeCell ref="A259:A260"/>
    <mergeCell ref="B259:B260"/>
    <mergeCell ref="C259:C260"/>
    <mergeCell ref="D259:K259"/>
    <mergeCell ref="L259:L260"/>
    <mergeCell ref="M259:M260"/>
    <mergeCell ref="N259:N260"/>
    <mergeCell ref="A262:B262"/>
    <mergeCell ref="A263:N268"/>
    <mergeCell ref="A270:N272"/>
    <mergeCell ref="A273:A274"/>
    <mergeCell ref="B273:B274"/>
    <mergeCell ref="C273:C274"/>
    <mergeCell ref="D273:K273"/>
    <mergeCell ref="L273:L274"/>
    <mergeCell ref="M273:M274"/>
    <mergeCell ref="N273:N274"/>
    <mergeCell ref="A277:B277"/>
    <mergeCell ref="A278:N283"/>
    <mergeCell ref="A284:N286"/>
    <mergeCell ref="A287:A288"/>
    <mergeCell ref="B287:B288"/>
    <mergeCell ref="C287:C288"/>
    <mergeCell ref="D287:K287"/>
    <mergeCell ref="L287:L288"/>
    <mergeCell ref="M287:M288"/>
    <mergeCell ref="N287:N288"/>
    <mergeCell ref="A290:B290"/>
    <mergeCell ref="A291:N295"/>
    <mergeCell ref="A296:N298"/>
    <mergeCell ref="A299:A300"/>
    <mergeCell ref="B299:B300"/>
    <mergeCell ref="C299:C300"/>
    <mergeCell ref="D299:K299"/>
    <mergeCell ref="L299:L300"/>
    <mergeCell ref="M299:M300"/>
    <mergeCell ref="N299:N300"/>
    <mergeCell ref="A308:B308"/>
    <mergeCell ref="A309:N312"/>
    <mergeCell ref="A313:N315"/>
    <mergeCell ref="A316:A317"/>
    <mergeCell ref="B316:B317"/>
    <mergeCell ref="C316:C317"/>
    <mergeCell ref="D316:K316"/>
    <mergeCell ref="L316:L317"/>
    <mergeCell ref="M316:M317"/>
    <mergeCell ref="N316:N317"/>
    <mergeCell ref="A320:B320"/>
    <mergeCell ref="A321:N325"/>
    <mergeCell ref="A327:N329"/>
    <mergeCell ref="A330:A331"/>
    <mergeCell ref="B330:B331"/>
    <mergeCell ref="C330:C331"/>
    <mergeCell ref="D330:K330"/>
    <mergeCell ref="L330:L331"/>
    <mergeCell ref="M330:M331"/>
    <mergeCell ref="N330:N331"/>
    <mergeCell ref="A336:B336"/>
    <mergeCell ref="A337:N340"/>
    <mergeCell ref="A341:N343"/>
    <mergeCell ref="A344:A345"/>
    <mergeCell ref="B344:B345"/>
    <mergeCell ref="C344:C345"/>
    <mergeCell ref="D344:K344"/>
    <mergeCell ref="L344:L345"/>
    <mergeCell ref="M344:M345"/>
    <mergeCell ref="N344:N345"/>
    <mergeCell ref="A351:B351"/>
    <mergeCell ref="A352:N357"/>
    <mergeCell ref="A358:N360"/>
    <mergeCell ref="A361:A362"/>
    <mergeCell ref="B361:B362"/>
    <mergeCell ref="C361:C362"/>
    <mergeCell ref="D361:K361"/>
    <mergeCell ref="L361:L362"/>
    <mergeCell ref="M361:M362"/>
    <mergeCell ref="N361:N362"/>
    <mergeCell ref="A368:B368"/>
    <mergeCell ref="A369:N373"/>
    <mergeCell ref="A374:N376"/>
    <mergeCell ref="A377:A378"/>
    <mergeCell ref="B377:B378"/>
    <mergeCell ref="C377:C378"/>
    <mergeCell ref="D377:K377"/>
    <mergeCell ref="L377:L378"/>
    <mergeCell ref="M377:M378"/>
    <mergeCell ref="N377:N378"/>
    <mergeCell ref="A388:B388"/>
    <mergeCell ref="A389:N392"/>
    <mergeCell ref="A393:N395"/>
    <mergeCell ref="A396:A397"/>
    <mergeCell ref="B396:B397"/>
    <mergeCell ref="C396:C397"/>
    <mergeCell ref="D396:K396"/>
    <mergeCell ref="L396:L397"/>
    <mergeCell ref="M396:M397"/>
    <mergeCell ref="N396:N397"/>
    <mergeCell ref="A401:B401"/>
    <mergeCell ref="A402:N405"/>
    <mergeCell ref="A406:N408"/>
    <mergeCell ref="A409:A410"/>
    <mergeCell ref="B409:B410"/>
    <mergeCell ref="C409:C410"/>
    <mergeCell ref="D409:K409"/>
    <mergeCell ref="L409:L410"/>
    <mergeCell ref="M409:M410"/>
    <mergeCell ref="N409:N410"/>
    <mergeCell ref="A416:B416"/>
    <mergeCell ref="A417:N420"/>
    <mergeCell ref="A421:N423"/>
    <mergeCell ref="A424:A425"/>
    <mergeCell ref="B424:B425"/>
    <mergeCell ref="C424:C425"/>
    <mergeCell ref="D424:K424"/>
    <mergeCell ref="L424:L425"/>
    <mergeCell ref="M424:M425"/>
    <mergeCell ref="N424:N425"/>
    <mergeCell ref="A432:B432"/>
    <mergeCell ref="A433:N436"/>
    <mergeCell ref="A437:N439"/>
    <mergeCell ref="A440:A441"/>
    <mergeCell ref="B440:B441"/>
    <mergeCell ref="C440:C441"/>
    <mergeCell ref="D440:K440"/>
    <mergeCell ref="L440:L441"/>
    <mergeCell ref="M440:M441"/>
    <mergeCell ref="N440:N441"/>
    <mergeCell ref="A455:N457"/>
    <mergeCell ref="A458:A459"/>
    <mergeCell ref="B458:B459"/>
    <mergeCell ref="C458:C459"/>
    <mergeCell ref="D458:K458"/>
    <mergeCell ref="L458:L459"/>
    <mergeCell ref="M458:M459"/>
    <mergeCell ref="N458:N459"/>
    <mergeCell ref="A451:B451"/>
    <mergeCell ref="A452:N454"/>
    <mergeCell ref="A465:B465"/>
    <mergeCell ref="A466:N469"/>
    <mergeCell ref="A471:N473"/>
    <mergeCell ref="A474:A475"/>
    <mergeCell ref="B474:B475"/>
    <mergeCell ref="C474:C475"/>
    <mergeCell ref="D474:K474"/>
    <mergeCell ref="L474:L475"/>
    <mergeCell ref="M474:M475"/>
    <mergeCell ref="N474:N475"/>
    <mergeCell ref="A490:B490"/>
    <mergeCell ref="A493:N495"/>
    <mergeCell ref="A478:B478"/>
    <mergeCell ref="A479:N482"/>
    <mergeCell ref="A484:N486"/>
    <mergeCell ref="A487:A488"/>
    <mergeCell ref="B487:B488"/>
    <mergeCell ref="C487:C488"/>
    <mergeCell ref="D487:K487"/>
    <mergeCell ref="L487:L488"/>
    <mergeCell ref="M487:M488"/>
    <mergeCell ref="N487:N488"/>
    <mergeCell ref="A508:N510"/>
    <mergeCell ref="A499:N501"/>
    <mergeCell ref="A502:A503"/>
    <mergeCell ref="B502:B503"/>
    <mergeCell ref="C502:C503"/>
    <mergeCell ref="D502:K502"/>
    <mergeCell ref="L502:L503"/>
    <mergeCell ref="M502:M503"/>
    <mergeCell ref="N502:N503"/>
    <mergeCell ref="A505:B505"/>
  </mergeCells>
  <pageMargins left="0.59055118110236227" right="0.59055118110236227" top="0.35433070866141736" bottom="0.3937007874015748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T20"/>
  <sheetViews>
    <sheetView tabSelected="1" zoomScale="130" zoomScaleNormal="130" workbookViewId="0">
      <selection activeCell="O13" sqref="O13"/>
    </sheetView>
  </sheetViews>
  <sheetFormatPr defaultRowHeight="15"/>
  <cols>
    <col min="1" max="1" width="10.7109375" customWidth="1"/>
    <col min="3" max="3" width="4.7109375" customWidth="1"/>
    <col min="4" max="4" width="5" customWidth="1"/>
    <col min="5" max="5" width="5.140625" customWidth="1"/>
    <col min="6" max="7" width="4.7109375" customWidth="1"/>
    <col min="8" max="8" width="4" customWidth="1"/>
    <col min="9" max="9" width="5.140625" customWidth="1"/>
    <col min="10" max="10" width="4" customWidth="1"/>
    <col min="11" max="11" width="5.85546875" customWidth="1"/>
    <col min="12" max="12" width="5.5703125" customWidth="1"/>
    <col min="13" max="13" width="9.28515625" customWidth="1"/>
    <col min="257" max="257" width="10.7109375" customWidth="1"/>
    <col min="259" max="259" width="4.7109375" customWidth="1"/>
    <col min="260" max="260" width="5" customWidth="1"/>
    <col min="261" max="261" width="5.140625" customWidth="1"/>
    <col min="262" max="263" width="4.7109375" customWidth="1"/>
    <col min="264" max="264" width="4" customWidth="1"/>
    <col min="265" max="265" width="5.140625" customWidth="1"/>
    <col min="266" max="266" width="4" customWidth="1"/>
    <col min="267" max="267" width="5.85546875" customWidth="1"/>
    <col min="268" max="268" width="5.5703125" customWidth="1"/>
    <col min="269" max="269" width="16.140625" customWidth="1"/>
    <col min="513" max="513" width="10.7109375" customWidth="1"/>
    <col min="515" max="515" width="4.7109375" customWidth="1"/>
    <col min="516" max="516" width="5" customWidth="1"/>
    <col min="517" max="517" width="5.140625" customWidth="1"/>
    <col min="518" max="519" width="4.7109375" customWidth="1"/>
    <col min="520" max="520" width="4" customWidth="1"/>
    <col min="521" max="521" width="5.140625" customWidth="1"/>
    <col min="522" max="522" width="4" customWidth="1"/>
    <col min="523" max="523" width="5.85546875" customWidth="1"/>
    <col min="524" max="524" width="5.5703125" customWidth="1"/>
    <col min="525" max="525" width="16.140625" customWidth="1"/>
    <col min="769" max="769" width="10.7109375" customWidth="1"/>
    <col min="771" max="771" width="4.7109375" customWidth="1"/>
    <col min="772" max="772" width="5" customWidth="1"/>
    <col min="773" max="773" width="5.140625" customWidth="1"/>
    <col min="774" max="775" width="4.7109375" customWidth="1"/>
    <col min="776" max="776" width="4" customWidth="1"/>
    <col min="777" max="777" width="5.140625" customWidth="1"/>
    <col min="778" max="778" width="4" customWidth="1"/>
    <col min="779" max="779" width="5.85546875" customWidth="1"/>
    <col min="780" max="780" width="5.5703125" customWidth="1"/>
    <col min="781" max="781" width="16.140625" customWidth="1"/>
    <col min="1025" max="1025" width="10.7109375" customWidth="1"/>
    <col min="1027" max="1027" width="4.7109375" customWidth="1"/>
    <col min="1028" max="1028" width="5" customWidth="1"/>
    <col min="1029" max="1029" width="5.140625" customWidth="1"/>
    <col min="1030" max="1031" width="4.7109375" customWidth="1"/>
    <col min="1032" max="1032" width="4" customWidth="1"/>
    <col min="1033" max="1033" width="5.140625" customWidth="1"/>
    <col min="1034" max="1034" width="4" customWidth="1"/>
    <col min="1035" max="1035" width="5.85546875" customWidth="1"/>
    <col min="1036" max="1036" width="5.5703125" customWidth="1"/>
    <col min="1037" max="1037" width="16.140625" customWidth="1"/>
    <col min="1281" max="1281" width="10.7109375" customWidth="1"/>
    <col min="1283" max="1283" width="4.7109375" customWidth="1"/>
    <col min="1284" max="1284" width="5" customWidth="1"/>
    <col min="1285" max="1285" width="5.140625" customWidth="1"/>
    <col min="1286" max="1287" width="4.7109375" customWidth="1"/>
    <col min="1288" max="1288" width="4" customWidth="1"/>
    <col min="1289" max="1289" width="5.140625" customWidth="1"/>
    <col min="1290" max="1290" width="4" customWidth="1"/>
    <col min="1291" max="1291" width="5.85546875" customWidth="1"/>
    <col min="1292" max="1292" width="5.5703125" customWidth="1"/>
    <col min="1293" max="1293" width="16.140625" customWidth="1"/>
    <col min="1537" max="1537" width="10.7109375" customWidth="1"/>
    <col min="1539" max="1539" width="4.7109375" customWidth="1"/>
    <col min="1540" max="1540" width="5" customWidth="1"/>
    <col min="1541" max="1541" width="5.140625" customWidth="1"/>
    <col min="1542" max="1543" width="4.7109375" customWidth="1"/>
    <col min="1544" max="1544" width="4" customWidth="1"/>
    <col min="1545" max="1545" width="5.140625" customWidth="1"/>
    <col min="1546" max="1546" width="4" customWidth="1"/>
    <col min="1547" max="1547" width="5.85546875" customWidth="1"/>
    <col min="1548" max="1548" width="5.5703125" customWidth="1"/>
    <col min="1549" max="1549" width="16.140625" customWidth="1"/>
    <col min="1793" max="1793" width="10.7109375" customWidth="1"/>
    <col min="1795" max="1795" width="4.7109375" customWidth="1"/>
    <col min="1796" max="1796" width="5" customWidth="1"/>
    <col min="1797" max="1797" width="5.140625" customWidth="1"/>
    <col min="1798" max="1799" width="4.7109375" customWidth="1"/>
    <col min="1800" max="1800" width="4" customWidth="1"/>
    <col min="1801" max="1801" width="5.140625" customWidth="1"/>
    <col min="1802" max="1802" width="4" customWidth="1"/>
    <col min="1803" max="1803" width="5.85546875" customWidth="1"/>
    <col min="1804" max="1804" width="5.5703125" customWidth="1"/>
    <col min="1805" max="1805" width="16.140625" customWidth="1"/>
    <col min="2049" max="2049" width="10.7109375" customWidth="1"/>
    <col min="2051" max="2051" width="4.7109375" customWidth="1"/>
    <col min="2052" max="2052" width="5" customWidth="1"/>
    <col min="2053" max="2053" width="5.140625" customWidth="1"/>
    <col min="2054" max="2055" width="4.7109375" customWidth="1"/>
    <col min="2056" max="2056" width="4" customWidth="1"/>
    <col min="2057" max="2057" width="5.140625" customWidth="1"/>
    <col min="2058" max="2058" width="4" customWidth="1"/>
    <col min="2059" max="2059" width="5.85546875" customWidth="1"/>
    <col min="2060" max="2060" width="5.5703125" customWidth="1"/>
    <col min="2061" max="2061" width="16.140625" customWidth="1"/>
    <col min="2305" max="2305" width="10.7109375" customWidth="1"/>
    <col min="2307" max="2307" width="4.7109375" customWidth="1"/>
    <col min="2308" max="2308" width="5" customWidth="1"/>
    <col min="2309" max="2309" width="5.140625" customWidth="1"/>
    <col min="2310" max="2311" width="4.7109375" customWidth="1"/>
    <col min="2312" max="2312" width="4" customWidth="1"/>
    <col min="2313" max="2313" width="5.140625" customWidth="1"/>
    <col min="2314" max="2314" width="4" customWidth="1"/>
    <col min="2315" max="2315" width="5.85546875" customWidth="1"/>
    <col min="2316" max="2316" width="5.5703125" customWidth="1"/>
    <col min="2317" max="2317" width="16.140625" customWidth="1"/>
    <col min="2561" max="2561" width="10.7109375" customWidth="1"/>
    <col min="2563" max="2563" width="4.7109375" customWidth="1"/>
    <col min="2564" max="2564" width="5" customWidth="1"/>
    <col min="2565" max="2565" width="5.140625" customWidth="1"/>
    <col min="2566" max="2567" width="4.7109375" customWidth="1"/>
    <col min="2568" max="2568" width="4" customWidth="1"/>
    <col min="2569" max="2569" width="5.140625" customWidth="1"/>
    <col min="2570" max="2570" width="4" customWidth="1"/>
    <col min="2571" max="2571" width="5.85546875" customWidth="1"/>
    <col min="2572" max="2572" width="5.5703125" customWidth="1"/>
    <col min="2573" max="2573" width="16.140625" customWidth="1"/>
    <col min="2817" max="2817" width="10.7109375" customWidth="1"/>
    <col min="2819" max="2819" width="4.7109375" customWidth="1"/>
    <col min="2820" max="2820" width="5" customWidth="1"/>
    <col min="2821" max="2821" width="5.140625" customWidth="1"/>
    <col min="2822" max="2823" width="4.7109375" customWidth="1"/>
    <col min="2824" max="2824" width="4" customWidth="1"/>
    <col min="2825" max="2825" width="5.140625" customWidth="1"/>
    <col min="2826" max="2826" width="4" customWidth="1"/>
    <col min="2827" max="2827" width="5.85546875" customWidth="1"/>
    <col min="2828" max="2828" width="5.5703125" customWidth="1"/>
    <col min="2829" max="2829" width="16.140625" customWidth="1"/>
    <col min="3073" max="3073" width="10.7109375" customWidth="1"/>
    <col min="3075" max="3075" width="4.7109375" customWidth="1"/>
    <col min="3076" max="3076" width="5" customWidth="1"/>
    <col min="3077" max="3077" width="5.140625" customWidth="1"/>
    <col min="3078" max="3079" width="4.7109375" customWidth="1"/>
    <col min="3080" max="3080" width="4" customWidth="1"/>
    <col min="3081" max="3081" width="5.140625" customWidth="1"/>
    <col min="3082" max="3082" width="4" customWidth="1"/>
    <col min="3083" max="3083" width="5.85546875" customWidth="1"/>
    <col min="3084" max="3084" width="5.5703125" customWidth="1"/>
    <col min="3085" max="3085" width="16.140625" customWidth="1"/>
    <col min="3329" max="3329" width="10.7109375" customWidth="1"/>
    <col min="3331" max="3331" width="4.7109375" customWidth="1"/>
    <col min="3332" max="3332" width="5" customWidth="1"/>
    <col min="3333" max="3333" width="5.140625" customWidth="1"/>
    <col min="3334" max="3335" width="4.7109375" customWidth="1"/>
    <col min="3336" max="3336" width="4" customWidth="1"/>
    <col min="3337" max="3337" width="5.140625" customWidth="1"/>
    <col min="3338" max="3338" width="4" customWidth="1"/>
    <col min="3339" max="3339" width="5.85546875" customWidth="1"/>
    <col min="3340" max="3340" width="5.5703125" customWidth="1"/>
    <col min="3341" max="3341" width="16.140625" customWidth="1"/>
    <col min="3585" max="3585" width="10.7109375" customWidth="1"/>
    <col min="3587" max="3587" width="4.7109375" customWidth="1"/>
    <col min="3588" max="3588" width="5" customWidth="1"/>
    <col min="3589" max="3589" width="5.140625" customWidth="1"/>
    <col min="3590" max="3591" width="4.7109375" customWidth="1"/>
    <col min="3592" max="3592" width="4" customWidth="1"/>
    <col min="3593" max="3593" width="5.140625" customWidth="1"/>
    <col min="3594" max="3594" width="4" customWidth="1"/>
    <col min="3595" max="3595" width="5.85546875" customWidth="1"/>
    <col min="3596" max="3596" width="5.5703125" customWidth="1"/>
    <col min="3597" max="3597" width="16.140625" customWidth="1"/>
    <col min="3841" max="3841" width="10.7109375" customWidth="1"/>
    <col min="3843" max="3843" width="4.7109375" customWidth="1"/>
    <col min="3844" max="3844" width="5" customWidth="1"/>
    <col min="3845" max="3845" width="5.140625" customWidth="1"/>
    <col min="3846" max="3847" width="4.7109375" customWidth="1"/>
    <col min="3848" max="3848" width="4" customWidth="1"/>
    <col min="3849" max="3849" width="5.140625" customWidth="1"/>
    <col min="3850" max="3850" width="4" customWidth="1"/>
    <col min="3851" max="3851" width="5.85546875" customWidth="1"/>
    <col min="3852" max="3852" width="5.5703125" customWidth="1"/>
    <col min="3853" max="3853" width="16.140625" customWidth="1"/>
    <col min="4097" max="4097" width="10.7109375" customWidth="1"/>
    <col min="4099" max="4099" width="4.7109375" customWidth="1"/>
    <col min="4100" max="4100" width="5" customWidth="1"/>
    <col min="4101" max="4101" width="5.140625" customWidth="1"/>
    <col min="4102" max="4103" width="4.7109375" customWidth="1"/>
    <col min="4104" max="4104" width="4" customWidth="1"/>
    <col min="4105" max="4105" width="5.140625" customWidth="1"/>
    <col min="4106" max="4106" width="4" customWidth="1"/>
    <col min="4107" max="4107" width="5.85546875" customWidth="1"/>
    <col min="4108" max="4108" width="5.5703125" customWidth="1"/>
    <col min="4109" max="4109" width="16.140625" customWidth="1"/>
    <col min="4353" max="4353" width="10.7109375" customWidth="1"/>
    <col min="4355" max="4355" width="4.7109375" customWidth="1"/>
    <col min="4356" max="4356" width="5" customWidth="1"/>
    <col min="4357" max="4357" width="5.140625" customWidth="1"/>
    <col min="4358" max="4359" width="4.7109375" customWidth="1"/>
    <col min="4360" max="4360" width="4" customWidth="1"/>
    <col min="4361" max="4361" width="5.140625" customWidth="1"/>
    <col min="4362" max="4362" width="4" customWidth="1"/>
    <col min="4363" max="4363" width="5.85546875" customWidth="1"/>
    <col min="4364" max="4364" width="5.5703125" customWidth="1"/>
    <col min="4365" max="4365" width="16.140625" customWidth="1"/>
    <col min="4609" max="4609" width="10.7109375" customWidth="1"/>
    <col min="4611" max="4611" width="4.7109375" customWidth="1"/>
    <col min="4612" max="4612" width="5" customWidth="1"/>
    <col min="4613" max="4613" width="5.140625" customWidth="1"/>
    <col min="4614" max="4615" width="4.7109375" customWidth="1"/>
    <col min="4616" max="4616" width="4" customWidth="1"/>
    <col min="4617" max="4617" width="5.140625" customWidth="1"/>
    <col min="4618" max="4618" width="4" customWidth="1"/>
    <col min="4619" max="4619" width="5.85546875" customWidth="1"/>
    <col min="4620" max="4620" width="5.5703125" customWidth="1"/>
    <col min="4621" max="4621" width="16.140625" customWidth="1"/>
    <col min="4865" max="4865" width="10.7109375" customWidth="1"/>
    <col min="4867" max="4867" width="4.7109375" customWidth="1"/>
    <col min="4868" max="4868" width="5" customWidth="1"/>
    <col min="4869" max="4869" width="5.140625" customWidth="1"/>
    <col min="4870" max="4871" width="4.7109375" customWidth="1"/>
    <col min="4872" max="4872" width="4" customWidth="1"/>
    <col min="4873" max="4873" width="5.140625" customWidth="1"/>
    <col min="4874" max="4874" width="4" customWidth="1"/>
    <col min="4875" max="4875" width="5.85546875" customWidth="1"/>
    <col min="4876" max="4876" width="5.5703125" customWidth="1"/>
    <col min="4877" max="4877" width="16.140625" customWidth="1"/>
    <col min="5121" max="5121" width="10.7109375" customWidth="1"/>
    <col min="5123" max="5123" width="4.7109375" customWidth="1"/>
    <col min="5124" max="5124" width="5" customWidth="1"/>
    <col min="5125" max="5125" width="5.140625" customWidth="1"/>
    <col min="5126" max="5127" width="4.7109375" customWidth="1"/>
    <col min="5128" max="5128" width="4" customWidth="1"/>
    <col min="5129" max="5129" width="5.140625" customWidth="1"/>
    <col min="5130" max="5130" width="4" customWidth="1"/>
    <col min="5131" max="5131" width="5.85546875" customWidth="1"/>
    <col min="5132" max="5132" width="5.5703125" customWidth="1"/>
    <col min="5133" max="5133" width="16.140625" customWidth="1"/>
    <col min="5377" max="5377" width="10.7109375" customWidth="1"/>
    <col min="5379" max="5379" width="4.7109375" customWidth="1"/>
    <col min="5380" max="5380" width="5" customWidth="1"/>
    <col min="5381" max="5381" width="5.140625" customWidth="1"/>
    <col min="5382" max="5383" width="4.7109375" customWidth="1"/>
    <col min="5384" max="5384" width="4" customWidth="1"/>
    <col min="5385" max="5385" width="5.140625" customWidth="1"/>
    <col min="5386" max="5386" width="4" customWidth="1"/>
    <col min="5387" max="5387" width="5.85546875" customWidth="1"/>
    <col min="5388" max="5388" width="5.5703125" customWidth="1"/>
    <col min="5389" max="5389" width="16.140625" customWidth="1"/>
    <col min="5633" max="5633" width="10.7109375" customWidth="1"/>
    <col min="5635" max="5635" width="4.7109375" customWidth="1"/>
    <col min="5636" max="5636" width="5" customWidth="1"/>
    <col min="5637" max="5637" width="5.140625" customWidth="1"/>
    <col min="5638" max="5639" width="4.7109375" customWidth="1"/>
    <col min="5640" max="5640" width="4" customWidth="1"/>
    <col min="5641" max="5641" width="5.140625" customWidth="1"/>
    <col min="5642" max="5642" width="4" customWidth="1"/>
    <col min="5643" max="5643" width="5.85546875" customWidth="1"/>
    <col min="5644" max="5644" width="5.5703125" customWidth="1"/>
    <col min="5645" max="5645" width="16.140625" customWidth="1"/>
    <col min="5889" max="5889" width="10.7109375" customWidth="1"/>
    <col min="5891" max="5891" width="4.7109375" customWidth="1"/>
    <col min="5892" max="5892" width="5" customWidth="1"/>
    <col min="5893" max="5893" width="5.140625" customWidth="1"/>
    <col min="5894" max="5895" width="4.7109375" customWidth="1"/>
    <col min="5896" max="5896" width="4" customWidth="1"/>
    <col min="5897" max="5897" width="5.140625" customWidth="1"/>
    <col min="5898" max="5898" width="4" customWidth="1"/>
    <col min="5899" max="5899" width="5.85546875" customWidth="1"/>
    <col min="5900" max="5900" width="5.5703125" customWidth="1"/>
    <col min="5901" max="5901" width="16.140625" customWidth="1"/>
    <col min="6145" max="6145" width="10.7109375" customWidth="1"/>
    <col min="6147" max="6147" width="4.7109375" customWidth="1"/>
    <col min="6148" max="6148" width="5" customWidth="1"/>
    <col min="6149" max="6149" width="5.140625" customWidth="1"/>
    <col min="6150" max="6151" width="4.7109375" customWidth="1"/>
    <col min="6152" max="6152" width="4" customWidth="1"/>
    <col min="6153" max="6153" width="5.140625" customWidth="1"/>
    <col min="6154" max="6154" width="4" customWidth="1"/>
    <col min="6155" max="6155" width="5.85546875" customWidth="1"/>
    <col min="6156" max="6156" width="5.5703125" customWidth="1"/>
    <col min="6157" max="6157" width="16.140625" customWidth="1"/>
    <col min="6401" max="6401" width="10.7109375" customWidth="1"/>
    <col min="6403" max="6403" width="4.7109375" customWidth="1"/>
    <col min="6404" max="6404" width="5" customWidth="1"/>
    <col min="6405" max="6405" width="5.140625" customWidth="1"/>
    <col min="6406" max="6407" width="4.7109375" customWidth="1"/>
    <col min="6408" max="6408" width="4" customWidth="1"/>
    <col min="6409" max="6409" width="5.140625" customWidth="1"/>
    <col min="6410" max="6410" width="4" customWidth="1"/>
    <col min="6411" max="6411" width="5.85546875" customWidth="1"/>
    <col min="6412" max="6412" width="5.5703125" customWidth="1"/>
    <col min="6413" max="6413" width="16.140625" customWidth="1"/>
    <col min="6657" max="6657" width="10.7109375" customWidth="1"/>
    <col min="6659" max="6659" width="4.7109375" customWidth="1"/>
    <col min="6660" max="6660" width="5" customWidth="1"/>
    <col min="6661" max="6661" width="5.140625" customWidth="1"/>
    <col min="6662" max="6663" width="4.7109375" customWidth="1"/>
    <col min="6664" max="6664" width="4" customWidth="1"/>
    <col min="6665" max="6665" width="5.140625" customWidth="1"/>
    <col min="6666" max="6666" width="4" customWidth="1"/>
    <col min="6667" max="6667" width="5.85546875" customWidth="1"/>
    <col min="6668" max="6668" width="5.5703125" customWidth="1"/>
    <col min="6669" max="6669" width="16.140625" customWidth="1"/>
    <col min="6913" max="6913" width="10.7109375" customWidth="1"/>
    <col min="6915" max="6915" width="4.7109375" customWidth="1"/>
    <col min="6916" max="6916" width="5" customWidth="1"/>
    <col min="6917" max="6917" width="5.140625" customWidth="1"/>
    <col min="6918" max="6919" width="4.7109375" customWidth="1"/>
    <col min="6920" max="6920" width="4" customWidth="1"/>
    <col min="6921" max="6921" width="5.140625" customWidth="1"/>
    <col min="6922" max="6922" width="4" customWidth="1"/>
    <col min="6923" max="6923" width="5.85546875" customWidth="1"/>
    <col min="6924" max="6924" width="5.5703125" customWidth="1"/>
    <col min="6925" max="6925" width="16.140625" customWidth="1"/>
    <col min="7169" max="7169" width="10.7109375" customWidth="1"/>
    <col min="7171" max="7171" width="4.7109375" customWidth="1"/>
    <col min="7172" max="7172" width="5" customWidth="1"/>
    <col min="7173" max="7173" width="5.140625" customWidth="1"/>
    <col min="7174" max="7175" width="4.7109375" customWidth="1"/>
    <col min="7176" max="7176" width="4" customWidth="1"/>
    <col min="7177" max="7177" width="5.140625" customWidth="1"/>
    <col min="7178" max="7178" width="4" customWidth="1"/>
    <col min="7179" max="7179" width="5.85546875" customWidth="1"/>
    <col min="7180" max="7180" width="5.5703125" customWidth="1"/>
    <col min="7181" max="7181" width="16.140625" customWidth="1"/>
    <col min="7425" max="7425" width="10.7109375" customWidth="1"/>
    <col min="7427" max="7427" width="4.7109375" customWidth="1"/>
    <col min="7428" max="7428" width="5" customWidth="1"/>
    <col min="7429" max="7429" width="5.140625" customWidth="1"/>
    <col min="7430" max="7431" width="4.7109375" customWidth="1"/>
    <col min="7432" max="7432" width="4" customWidth="1"/>
    <col min="7433" max="7433" width="5.140625" customWidth="1"/>
    <col min="7434" max="7434" width="4" customWidth="1"/>
    <col min="7435" max="7435" width="5.85546875" customWidth="1"/>
    <col min="7436" max="7436" width="5.5703125" customWidth="1"/>
    <col min="7437" max="7437" width="16.140625" customWidth="1"/>
    <col min="7681" max="7681" width="10.7109375" customWidth="1"/>
    <col min="7683" max="7683" width="4.7109375" customWidth="1"/>
    <col min="7684" max="7684" width="5" customWidth="1"/>
    <col min="7685" max="7685" width="5.140625" customWidth="1"/>
    <col min="7686" max="7687" width="4.7109375" customWidth="1"/>
    <col min="7688" max="7688" width="4" customWidth="1"/>
    <col min="7689" max="7689" width="5.140625" customWidth="1"/>
    <col min="7690" max="7690" width="4" customWidth="1"/>
    <col min="7691" max="7691" width="5.85546875" customWidth="1"/>
    <col min="7692" max="7692" width="5.5703125" customWidth="1"/>
    <col min="7693" max="7693" width="16.140625" customWidth="1"/>
    <col min="7937" max="7937" width="10.7109375" customWidth="1"/>
    <col min="7939" max="7939" width="4.7109375" customWidth="1"/>
    <col min="7940" max="7940" width="5" customWidth="1"/>
    <col min="7941" max="7941" width="5.140625" customWidth="1"/>
    <col min="7942" max="7943" width="4.7109375" customWidth="1"/>
    <col min="7944" max="7944" width="4" customWidth="1"/>
    <col min="7945" max="7945" width="5.140625" customWidth="1"/>
    <col min="7946" max="7946" width="4" customWidth="1"/>
    <col min="7947" max="7947" width="5.85546875" customWidth="1"/>
    <col min="7948" max="7948" width="5.5703125" customWidth="1"/>
    <col min="7949" max="7949" width="16.140625" customWidth="1"/>
    <col min="8193" max="8193" width="10.7109375" customWidth="1"/>
    <col min="8195" max="8195" width="4.7109375" customWidth="1"/>
    <col min="8196" max="8196" width="5" customWidth="1"/>
    <col min="8197" max="8197" width="5.140625" customWidth="1"/>
    <col min="8198" max="8199" width="4.7109375" customWidth="1"/>
    <col min="8200" max="8200" width="4" customWidth="1"/>
    <col min="8201" max="8201" width="5.140625" customWidth="1"/>
    <col min="8202" max="8202" width="4" customWidth="1"/>
    <col min="8203" max="8203" width="5.85546875" customWidth="1"/>
    <col min="8204" max="8204" width="5.5703125" customWidth="1"/>
    <col min="8205" max="8205" width="16.140625" customWidth="1"/>
    <col min="8449" max="8449" width="10.7109375" customWidth="1"/>
    <col min="8451" max="8451" width="4.7109375" customWidth="1"/>
    <col min="8452" max="8452" width="5" customWidth="1"/>
    <col min="8453" max="8453" width="5.140625" customWidth="1"/>
    <col min="8454" max="8455" width="4.7109375" customWidth="1"/>
    <col min="8456" max="8456" width="4" customWidth="1"/>
    <col min="8457" max="8457" width="5.140625" customWidth="1"/>
    <col min="8458" max="8458" width="4" customWidth="1"/>
    <col min="8459" max="8459" width="5.85546875" customWidth="1"/>
    <col min="8460" max="8460" width="5.5703125" customWidth="1"/>
    <col min="8461" max="8461" width="16.140625" customWidth="1"/>
    <col min="8705" max="8705" width="10.7109375" customWidth="1"/>
    <col min="8707" max="8707" width="4.7109375" customWidth="1"/>
    <col min="8708" max="8708" width="5" customWidth="1"/>
    <col min="8709" max="8709" width="5.140625" customWidth="1"/>
    <col min="8710" max="8711" width="4.7109375" customWidth="1"/>
    <col min="8712" max="8712" width="4" customWidth="1"/>
    <col min="8713" max="8713" width="5.140625" customWidth="1"/>
    <col min="8714" max="8714" width="4" customWidth="1"/>
    <col min="8715" max="8715" width="5.85546875" customWidth="1"/>
    <col min="8716" max="8716" width="5.5703125" customWidth="1"/>
    <col min="8717" max="8717" width="16.140625" customWidth="1"/>
    <col min="8961" max="8961" width="10.7109375" customWidth="1"/>
    <col min="8963" max="8963" width="4.7109375" customWidth="1"/>
    <col min="8964" max="8964" width="5" customWidth="1"/>
    <col min="8965" max="8965" width="5.140625" customWidth="1"/>
    <col min="8966" max="8967" width="4.7109375" customWidth="1"/>
    <col min="8968" max="8968" width="4" customWidth="1"/>
    <col min="8969" max="8969" width="5.140625" customWidth="1"/>
    <col min="8970" max="8970" width="4" customWidth="1"/>
    <col min="8971" max="8971" width="5.85546875" customWidth="1"/>
    <col min="8972" max="8972" width="5.5703125" customWidth="1"/>
    <col min="8973" max="8973" width="16.140625" customWidth="1"/>
    <col min="9217" max="9217" width="10.7109375" customWidth="1"/>
    <col min="9219" max="9219" width="4.7109375" customWidth="1"/>
    <col min="9220" max="9220" width="5" customWidth="1"/>
    <col min="9221" max="9221" width="5.140625" customWidth="1"/>
    <col min="9222" max="9223" width="4.7109375" customWidth="1"/>
    <col min="9224" max="9224" width="4" customWidth="1"/>
    <col min="9225" max="9225" width="5.140625" customWidth="1"/>
    <col min="9226" max="9226" width="4" customWidth="1"/>
    <col min="9227" max="9227" width="5.85546875" customWidth="1"/>
    <col min="9228" max="9228" width="5.5703125" customWidth="1"/>
    <col min="9229" max="9229" width="16.140625" customWidth="1"/>
    <col min="9473" max="9473" width="10.7109375" customWidth="1"/>
    <col min="9475" max="9475" width="4.7109375" customWidth="1"/>
    <col min="9476" max="9476" width="5" customWidth="1"/>
    <col min="9477" max="9477" width="5.140625" customWidth="1"/>
    <col min="9478" max="9479" width="4.7109375" customWidth="1"/>
    <col min="9480" max="9480" width="4" customWidth="1"/>
    <col min="9481" max="9481" width="5.140625" customWidth="1"/>
    <col min="9482" max="9482" width="4" customWidth="1"/>
    <col min="9483" max="9483" width="5.85546875" customWidth="1"/>
    <col min="9484" max="9484" width="5.5703125" customWidth="1"/>
    <col min="9485" max="9485" width="16.140625" customWidth="1"/>
    <col min="9729" max="9729" width="10.7109375" customWidth="1"/>
    <col min="9731" max="9731" width="4.7109375" customWidth="1"/>
    <col min="9732" max="9732" width="5" customWidth="1"/>
    <col min="9733" max="9733" width="5.140625" customWidth="1"/>
    <col min="9734" max="9735" width="4.7109375" customWidth="1"/>
    <col min="9736" max="9736" width="4" customWidth="1"/>
    <col min="9737" max="9737" width="5.140625" customWidth="1"/>
    <col min="9738" max="9738" width="4" customWidth="1"/>
    <col min="9739" max="9739" width="5.85546875" customWidth="1"/>
    <col min="9740" max="9740" width="5.5703125" customWidth="1"/>
    <col min="9741" max="9741" width="16.140625" customWidth="1"/>
    <col min="9985" max="9985" width="10.7109375" customWidth="1"/>
    <col min="9987" max="9987" width="4.7109375" customWidth="1"/>
    <col min="9988" max="9988" width="5" customWidth="1"/>
    <col min="9989" max="9989" width="5.140625" customWidth="1"/>
    <col min="9990" max="9991" width="4.7109375" customWidth="1"/>
    <col min="9992" max="9992" width="4" customWidth="1"/>
    <col min="9993" max="9993" width="5.140625" customWidth="1"/>
    <col min="9994" max="9994" width="4" customWidth="1"/>
    <col min="9995" max="9995" width="5.85546875" customWidth="1"/>
    <col min="9996" max="9996" width="5.5703125" customWidth="1"/>
    <col min="9997" max="9997" width="16.140625" customWidth="1"/>
    <col min="10241" max="10241" width="10.7109375" customWidth="1"/>
    <col min="10243" max="10243" width="4.7109375" customWidth="1"/>
    <col min="10244" max="10244" width="5" customWidth="1"/>
    <col min="10245" max="10245" width="5.140625" customWidth="1"/>
    <col min="10246" max="10247" width="4.7109375" customWidth="1"/>
    <col min="10248" max="10248" width="4" customWidth="1"/>
    <col min="10249" max="10249" width="5.140625" customWidth="1"/>
    <col min="10250" max="10250" width="4" customWidth="1"/>
    <col min="10251" max="10251" width="5.85546875" customWidth="1"/>
    <col min="10252" max="10252" width="5.5703125" customWidth="1"/>
    <col min="10253" max="10253" width="16.140625" customWidth="1"/>
    <col min="10497" max="10497" width="10.7109375" customWidth="1"/>
    <col min="10499" max="10499" width="4.7109375" customWidth="1"/>
    <col min="10500" max="10500" width="5" customWidth="1"/>
    <col min="10501" max="10501" width="5.140625" customWidth="1"/>
    <col min="10502" max="10503" width="4.7109375" customWidth="1"/>
    <col min="10504" max="10504" width="4" customWidth="1"/>
    <col min="10505" max="10505" width="5.140625" customWidth="1"/>
    <col min="10506" max="10506" width="4" customWidth="1"/>
    <col min="10507" max="10507" width="5.85546875" customWidth="1"/>
    <col min="10508" max="10508" width="5.5703125" customWidth="1"/>
    <col min="10509" max="10509" width="16.140625" customWidth="1"/>
    <col min="10753" max="10753" width="10.7109375" customWidth="1"/>
    <col min="10755" max="10755" width="4.7109375" customWidth="1"/>
    <col min="10756" max="10756" width="5" customWidth="1"/>
    <col min="10757" max="10757" width="5.140625" customWidth="1"/>
    <col min="10758" max="10759" width="4.7109375" customWidth="1"/>
    <col min="10760" max="10760" width="4" customWidth="1"/>
    <col min="10761" max="10761" width="5.140625" customWidth="1"/>
    <col min="10762" max="10762" width="4" customWidth="1"/>
    <col min="10763" max="10763" width="5.85546875" customWidth="1"/>
    <col min="10764" max="10764" width="5.5703125" customWidth="1"/>
    <col min="10765" max="10765" width="16.140625" customWidth="1"/>
    <col min="11009" max="11009" width="10.7109375" customWidth="1"/>
    <col min="11011" max="11011" width="4.7109375" customWidth="1"/>
    <col min="11012" max="11012" width="5" customWidth="1"/>
    <col min="11013" max="11013" width="5.140625" customWidth="1"/>
    <col min="11014" max="11015" width="4.7109375" customWidth="1"/>
    <col min="11016" max="11016" width="4" customWidth="1"/>
    <col min="11017" max="11017" width="5.140625" customWidth="1"/>
    <col min="11018" max="11018" width="4" customWidth="1"/>
    <col min="11019" max="11019" width="5.85546875" customWidth="1"/>
    <col min="11020" max="11020" width="5.5703125" customWidth="1"/>
    <col min="11021" max="11021" width="16.140625" customWidth="1"/>
    <col min="11265" max="11265" width="10.7109375" customWidth="1"/>
    <col min="11267" max="11267" width="4.7109375" customWidth="1"/>
    <col min="11268" max="11268" width="5" customWidth="1"/>
    <col min="11269" max="11269" width="5.140625" customWidth="1"/>
    <col min="11270" max="11271" width="4.7109375" customWidth="1"/>
    <col min="11272" max="11272" width="4" customWidth="1"/>
    <col min="11273" max="11273" width="5.140625" customWidth="1"/>
    <col min="11274" max="11274" width="4" customWidth="1"/>
    <col min="11275" max="11275" width="5.85546875" customWidth="1"/>
    <col min="11276" max="11276" width="5.5703125" customWidth="1"/>
    <col min="11277" max="11277" width="16.140625" customWidth="1"/>
    <col min="11521" max="11521" width="10.7109375" customWidth="1"/>
    <col min="11523" max="11523" width="4.7109375" customWidth="1"/>
    <col min="11524" max="11524" width="5" customWidth="1"/>
    <col min="11525" max="11525" width="5.140625" customWidth="1"/>
    <col min="11526" max="11527" width="4.7109375" customWidth="1"/>
    <col min="11528" max="11528" width="4" customWidth="1"/>
    <col min="11529" max="11529" width="5.140625" customWidth="1"/>
    <col min="11530" max="11530" width="4" customWidth="1"/>
    <col min="11531" max="11531" width="5.85546875" customWidth="1"/>
    <col min="11532" max="11532" width="5.5703125" customWidth="1"/>
    <col min="11533" max="11533" width="16.140625" customWidth="1"/>
    <col min="11777" max="11777" width="10.7109375" customWidth="1"/>
    <col min="11779" max="11779" width="4.7109375" customWidth="1"/>
    <col min="11780" max="11780" width="5" customWidth="1"/>
    <col min="11781" max="11781" width="5.140625" customWidth="1"/>
    <col min="11782" max="11783" width="4.7109375" customWidth="1"/>
    <col min="11784" max="11784" width="4" customWidth="1"/>
    <col min="11785" max="11785" width="5.140625" customWidth="1"/>
    <col min="11786" max="11786" width="4" customWidth="1"/>
    <col min="11787" max="11787" width="5.85546875" customWidth="1"/>
    <col min="11788" max="11788" width="5.5703125" customWidth="1"/>
    <col min="11789" max="11789" width="16.140625" customWidth="1"/>
    <col min="12033" max="12033" width="10.7109375" customWidth="1"/>
    <col min="12035" max="12035" width="4.7109375" customWidth="1"/>
    <col min="12036" max="12036" width="5" customWidth="1"/>
    <col min="12037" max="12037" width="5.140625" customWidth="1"/>
    <col min="12038" max="12039" width="4.7109375" customWidth="1"/>
    <col min="12040" max="12040" width="4" customWidth="1"/>
    <col min="12041" max="12041" width="5.140625" customWidth="1"/>
    <col min="12042" max="12042" width="4" customWidth="1"/>
    <col min="12043" max="12043" width="5.85546875" customWidth="1"/>
    <col min="12044" max="12044" width="5.5703125" customWidth="1"/>
    <col min="12045" max="12045" width="16.140625" customWidth="1"/>
    <col min="12289" max="12289" width="10.7109375" customWidth="1"/>
    <col min="12291" max="12291" width="4.7109375" customWidth="1"/>
    <col min="12292" max="12292" width="5" customWidth="1"/>
    <col min="12293" max="12293" width="5.140625" customWidth="1"/>
    <col min="12294" max="12295" width="4.7109375" customWidth="1"/>
    <col min="12296" max="12296" width="4" customWidth="1"/>
    <col min="12297" max="12297" width="5.140625" customWidth="1"/>
    <col min="12298" max="12298" width="4" customWidth="1"/>
    <col min="12299" max="12299" width="5.85546875" customWidth="1"/>
    <col min="12300" max="12300" width="5.5703125" customWidth="1"/>
    <col min="12301" max="12301" width="16.140625" customWidth="1"/>
    <col min="12545" max="12545" width="10.7109375" customWidth="1"/>
    <col min="12547" max="12547" width="4.7109375" customWidth="1"/>
    <col min="12548" max="12548" width="5" customWidth="1"/>
    <col min="12549" max="12549" width="5.140625" customWidth="1"/>
    <col min="12550" max="12551" width="4.7109375" customWidth="1"/>
    <col min="12552" max="12552" width="4" customWidth="1"/>
    <col min="12553" max="12553" width="5.140625" customWidth="1"/>
    <col min="12554" max="12554" width="4" customWidth="1"/>
    <col min="12555" max="12555" width="5.85546875" customWidth="1"/>
    <col min="12556" max="12556" width="5.5703125" customWidth="1"/>
    <col min="12557" max="12557" width="16.140625" customWidth="1"/>
    <col min="12801" max="12801" width="10.7109375" customWidth="1"/>
    <col min="12803" max="12803" width="4.7109375" customWidth="1"/>
    <col min="12804" max="12804" width="5" customWidth="1"/>
    <col min="12805" max="12805" width="5.140625" customWidth="1"/>
    <col min="12806" max="12807" width="4.7109375" customWidth="1"/>
    <col min="12808" max="12808" width="4" customWidth="1"/>
    <col min="12809" max="12809" width="5.140625" customWidth="1"/>
    <col min="12810" max="12810" width="4" customWidth="1"/>
    <col min="12811" max="12811" width="5.85546875" customWidth="1"/>
    <col min="12812" max="12812" width="5.5703125" customWidth="1"/>
    <col min="12813" max="12813" width="16.140625" customWidth="1"/>
    <col min="13057" max="13057" width="10.7109375" customWidth="1"/>
    <col min="13059" max="13059" width="4.7109375" customWidth="1"/>
    <col min="13060" max="13060" width="5" customWidth="1"/>
    <col min="13061" max="13061" width="5.140625" customWidth="1"/>
    <col min="13062" max="13063" width="4.7109375" customWidth="1"/>
    <col min="13064" max="13064" width="4" customWidth="1"/>
    <col min="13065" max="13065" width="5.140625" customWidth="1"/>
    <col min="13066" max="13066" width="4" customWidth="1"/>
    <col min="13067" max="13067" width="5.85546875" customWidth="1"/>
    <col min="13068" max="13068" width="5.5703125" customWidth="1"/>
    <col min="13069" max="13069" width="16.140625" customWidth="1"/>
    <col min="13313" max="13313" width="10.7109375" customWidth="1"/>
    <col min="13315" max="13315" width="4.7109375" customWidth="1"/>
    <col min="13316" max="13316" width="5" customWidth="1"/>
    <col min="13317" max="13317" width="5.140625" customWidth="1"/>
    <col min="13318" max="13319" width="4.7109375" customWidth="1"/>
    <col min="13320" max="13320" width="4" customWidth="1"/>
    <col min="13321" max="13321" width="5.140625" customWidth="1"/>
    <col min="13322" max="13322" width="4" customWidth="1"/>
    <col min="13323" max="13323" width="5.85546875" customWidth="1"/>
    <col min="13324" max="13324" width="5.5703125" customWidth="1"/>
    <col min="13325" max="13325" width="16.140625" customWidth="1"/>
    <col min="13569" max="13569" width="10.7109375" customWidth="1"/>
    <col min="13571" max="13571" width="4.7109375" customWidth="1"/>
    <col min="13572" max="13572" width="5" customWidth="1"/>
    <col min="13573" max="13573" width="5.140625" customWidth="1"/>
    <col min="13574" max="13575" width="4.7109375" customWidth="1"/>
    <col min="13576" max="13576" width="4" customWidth="1"/>
    <col min="13577" max="13577" width="5.140625" customWidth="1"/>
    <col min="13578" max="13578" width="4" customWidth="1"/>
    <col min="13579" max="13579" width="5.85546875" customWidth="1"/>
    <col min="13580" max="13580" width="5.5703125" customWidth="1"/>
    <col min="13581" max="13581" width="16.140625" customWidth="1"/>
    <col min="13825" max="13825" width="10.7109375" customWidth="1"/>
    <col min="13827" max="13827" width="4.7109375" customWidth="1"/>
    <col min="13828" max="13828" width="5" customWidth="1"/>
    <col min="13829" max="13829" width="5.140625" customWidth="1"/>
    <col min="13830" max="13831" width="4.7109375" customWidth="1"/>
    <col min="13832" max="13832" width="4" customWidth="1"/>
    <col min="13833" max="13833" width="5.140625" customWidth="1"/>
    <col min="13834" max="13834" width="4" customWidth="1"/>
    <col min="13835" max="13835" width="5.85546875" customWidth="1"/>
    <col min="13836" max="13836" width="5.5703125" customWidth="1"/>
    <col min="13837" max="13837" width="16.140625" customWidth="1"/>
    <col min="14081" max="14081" width="10.7109375" customWidth="1"/>
    <col min="14083" max="14083" width="4.7109375" customWidth="1"/>
    <col min="14084" max="14084" width="5" customWidth="1"/>
    <col min="14085" max="14085" width="5.140625" customWidth="1"/>
    <col min="14086" max="14087" width="4.7109375" customWidth="1"/>
    <col min="14088" max="14088" width="4" customWidth="1"/>
    <col min="14089" max="14089" width="5.140625" customWidth="1"/>
    <col min="14090" max="14090" width="4" customWidth="1"/>
    <col min="14091" max="14091" width="5.85546875" customWidth="1"/>
    <col min="14092" max="14092" width="5.5703125" customWidth="1"/>
    <col min="14093" max="14093" width="16.140625" customWidth="1"/>
    <col min="14337" max="14337" width="10.7109375" customWidth="1"/>
    <col min="14339" max="14339" width="4.7109375" customWidth="1"/>
    <col min="14340" max="14340" width="5" customWidth="1"/>
    <col min="14341" max="14341" width="5.140625" customWidth="1"/>
    <col min="14342" max="14343" width="4.7109375" customWidth="1"/>
    <col min="14344" max="14344" width="4" customWidth="1"/>
    <col min="14345" max="14345" width="5.140625" customWidth="1"/>
    <col min="14346" max="14346" width="4" customWidth="1"/>
    <col min="14347" max="14347" width="5.85546875" customWidth="1"/>
    <col min="14348" max="14348" width="5.5703125" customWidth="1"/>
    <col min="14349" max="14349" width="16.140625" customWidth="1"/>
    <col min="14593" max="14593" width="10.7109375" customWidth="1"/>
    <col min="14595" max="14595" width="4.7109375" customWidth="1"/>
    <col min="14596" max="14596" width="5" customWidth="1"/>
    <col min="14597" max="14597" width="5.140625" customWidth="1"/>
    <col min="14598" max="14599" width="4.7109375" customWidth="1"/>
    <col min="14600" max="14600" width="4" customWidth="1"/>
    <col min="14601" max="14601" width="5.140625" customWidth="1"/>
    <col min="14602" max="14602" width="4" customWidth="1"/>
    <col min="14603" max="14603" width="5.85546875" customWidth="1"/>
    <col min="14604" max="14604" width="5.5703125" customWidth="1"/>
    <col min="14605" max="14605" width="16.140625" customWidth="1"/>
    <col min="14849" max="14849" width="10.7109375" customWidth="1"/>
    <col min="14851" max="14851" width="4.7109375" customWidth="1"/>
    <col min="14852" max="14852" width="5" customWidth="1"/>
    <col min="14853" max="14853" width="5.140625" customWidth="1"/>
    <col min="14854" max="14855" width="4.7109375" customWidth="1"/>
    <col min="14856" max="14856" width="4" customWidth="1"/>
    <col min="14857" max="14857" width="5.140625" customWidth="1"/>
    <col min="14858" max="14858" width="4" customWidth="1"/>
    <col min="14859" max="14859" width="5.85546875" customWidth="1"/>
    <col min="14860" max="14860" width="5.5703125" customWidth="1"/>
    <col min="14861" max="14861" width="16.140625" customWidth="1"/>
    <col min="15105" max="15105" width="10.7109375" customWidth="1"/>
    <col min="15107" max="15107" width="4.7109375" customWidth="1"/>
    <col min="15108" max="15108" width="5" customWidth="1"/>
    <col min="15109" max="15109" width="5.140625" customWidth="1"/>
    <col min="15110" max="15111" width="4.7109375" customWidth="1"/>
    <col min="15112" max="15112" width="4" customWidth="1"/>
    <col min="15113" max="15113" width="5.140625" customWidth="1"/>
    <col min="15114" max="15114" width="4" customWidth="1"/>
    <col min="15115" max="15115" width="5.85546875" customWidth="1"/>
    <col min="15116" max="15116" width="5.5703125" customWidth="1"/>
    <col min="15117" max="15117" width="16.140625" customWidth="1"/>
    <col min="15361" max="15361" width="10.7109375" customWidth="1"/>
    <col min="15363" max="15363" width="4.7109375" customWidth="1"/>
    <col min="15364" max="15364" width="5" customWidth="1"/>
    <col min="15365" max="15365" width="5.140625" customWidth="1"/>
    <col min="15366" max="15367" width="4.7109375" customWidth="1"/>
    <col min="15368" max="15368" width="4" customWidth="1"/>
    <col min="15369" max="15369" width="5.140625" customWidth="1"/>
    <col min="15370" max="15370" width="4" customWidth="1"/>
    <col min="15371" max="15371" width="5.85546875" customWidth="1"/>
    <col min="15372" max="15372" width="5.5703125" customWidth="1"/>
    <col min="15373" max="15373" width="16.140625" customWidth="1"/>
    <col min="15617" max="15617" width="10.7109375" customWidth="1"/>
    <col min="15619" max="15619" width="4.7109375" customWidth="1"/>
    <col min="15620" max="15620" width="5" customWidth="1"/>
    <col min="15621" max="15621" width="5.140625" customWidth="1"/>
    <col min="15622" max="15623" width="4.7109375" customWidth="1"/>
    <col min="15624" max="15624" width="4" customWidth="1"/>
    <col min="15625" max="15625" width="5.140625" customWidth="1"/>
    <col min="15626" max="15626" width="4" customWidth="1"/>
    <col min="15627" max="15627" width="5.85546875" customWidth="1"/>
    <col min="15628" max="15628" width="5.5703125" customWidth="1"/>
    <col min="15629" max="15629" width="16.140625" customWidth="1"/>
    <col min="15873" max="15873" width="10.7109375" customWidth="1"/>
    <col min="15875" max="15875" width="4.7109375" customWidth="1"/>
    <col min="15876" max="15876" width="5" customWidth="1"/>
    <col min="15877" max="15877" width="5.140625" customWidth="1"/>
    <col min="15878" max="15879" width="4.7109375" customWidth="1"/>
    <col min="15880" max="15880" width="4" customWidth="1"/>
    <col min="15881" max="15881" width="5.140625" customWidth="1"/>
    <col min="15882" max="15882" width="4" customWidth="1"/>
    <col min="15883" max="15883" width="5.85546875" customWidth="1"/>
    <col min="15884" max="15884" width="5.5703125" customWidth="1"/>
    <col min="15885" max="15885" width="16.140625" customWidth="1"/>
    <col min="16129" max="16129" width="10.7109375" customWidth="1"/>
    <col min="16131" max="16131" width="4.7109375" customWidth="1"/>
    <col min="16132" max="16132" width="5" customWidth="1"/>
    <col min="16133" max="16133" width="5.140625" customWidth="1"/>
    <col min="16134" max="16135" width="4.7109375" customWidth="1"/>
    <col min="16136" max="16136" width="4" customWidth="1"/>
    <col min="16137" max="16137" width="5.140625" customWidth="1"/>
    <col min="16138" max="16138" width="4" customWidth="1"/>
    <col min="16139" max="16139" width="5.85546875" customWidth="1"/>
    <col min="16140" max="16140" width="5.5703125" customWidth="1"/>
    <col min="16141" max="16141" width="16.140625" customWidth="1"/>
  </cols>
  <sheetData>
    <row r="1" spans="1:20" ht="63" customHeight="1">
      <c r="A1" s="187" t="s">
        <v>296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20">
      <c r="A2" s="144" t="s">
        <v>156</v>
      </c>
      <c r="B2" s="156" t="s">
        <v>158</v>
      </c>
      <c r="C2" s="156" t="s">
        <v>159</v>
      </c>
      <c r="D2" s="156"/>
      <c r="E2" s="156"/>
      <c r="F2" s="156"/>
      <c r="G2" s="156"/>
      <c r="H2" s="156"/>
      <c r="I2" s="156"/>
      <c r="J2" s="156"/>
      <c r="K2" s="157" t="s">
        <v>160</v>
      </c>
      <c r="L2" s="157" t="s">
        <v>161</v>
      </c>
      <c r="M2" s="175" t="s">
        <v>371</v>
      </c>
      <c r="S2" s="157" t="s">
        <v>160</v>
      </c>
      <c r="T2" s="157" t="s">
        <v>161</v>
      </c>
    </row>
    <row r="3" spans="1:20" ht="47.25" customHeight="1">
      <c r="A3" s="144"/>
      <c r="B3" s="156"/>
      <c r="C3" s="23" t="s">
        <v>163</v>
      </c>
      <c r="D3" s="23" t="s">
        <v>34</v>
      </c>
      <c r="E3" s="23" t="s">
        <v>164</v>
      </c>
      <c r="F3" s="23" t="s">
        <v>34</v>
      </c>
      <c r="G3" s="23" t="s">
        <v>165</v>
      </c>
      <c r="H3" s="23" t="s">
        <v>34</v>
      </c>
      <c r="I3" s="23" t="s">
        <v>166</v>
      </c>
      <c r="J3" s="23" t="s">
        <v>34</v>
      </c>
      <c r="K3" s="157"/>
      <c r="L3" s="157"/>
      <c r="M3" s="176"/>
      <c r="Q3" s="82"/>
      <c r="R3" s="112" t="s">
        <v>322</v>
      </c>
      <c r="S3" s="157"/>
      <c r="T3" s="157"/>
    </row>
    <row r="4" spans="1:20">
      <c r="A4" s="41">
        <v>3</v>
      </c>
      <c r="B4" s="2">
        <f>'3 клас'!A19</f>
        <v>15</v>
      </c>
      <c r="C4" s="24">
        <f>'3 клас'!P21</f>
        <v>0</v>
      </c>
      <c r="D4" s="24">
        <f t="shared" ref="D4:D12" si="0">C4/B4*100</f>
        <v>0</v>
      </c>
      <c r="E4" s="24">
        <f>'3 клас'!P23</f>
        <v>2</v>
      </c>
      <c r="F4" s="24">
        <f t="shared" ref="F4:F12" si="1">E4/B4*100</f>
        <v>13.333333333333334</v>
      </c>
      <c r="G4" s="24">
        <f>'3 клас'!P25</f>
        <v>9</v>
      </c>
      <c r="H4" s="24">
        <f t="shared" ref="H4:H12" si="2">G4/B4*100</f>
        <v>60</v>
      </c>
      <c r="I4" s="24">
        <f>'3 клас'!P27</f>
        <v>4</v>
      </c>
      <c r="J4" s="24">
        <f t="shared" ref="J4:J12" si="3">I4/B4*100</f>
        <v>26.666666666666668</v>
      </c>
      <c r="K4" s="24">
        <f t="shared" ref="K4:K13" si="4">H4+J4</f>
        <v>86.666666666666671</v>
      </c>
      <c r="L4" s="24">
        <f t="shared" ref="L4:L13" si="5">F4+H4+J4</f>
        <v>100</v>
      </c>
      <c r="M4" s="2">
        <f>'3 клас'!O21</f>
        <v>9.6</v>
      </c>
      <c r="P4" s="83">
        <f>C4+E4+G4+I4</f>
        <v>15</v>
      </c>
      <c r="Q4" s="82"/>
      <c r="R4" s="110">
        <v>3</v>
      </c>
      <c r="S4" s="24">
        <f t="shared" ref="S4:S12" si="6">K4</f>
        <v>86.666666666666671</v>
      </c>
      <c r="T4" s="24">
        <f t="shared" ref="T4:T12" si="7">L4</f>
        <v>100</v>
      </c>
    </row>
    <row r="5" spans="1:20">
      <c r="A5" s="41">
        <v>4</v>
      </c>
      <c r="B5" s="2">
        <f>'4 клас'!A26</f>
        <v>22</v>
      </c>
      <c r="C5" s="24">
        <f>'4 клас'!Q28</f>
        <v>0</v>
      </c>
      <c r="D5" s="24">
        <f t="shared" si="0"/>
        <v>0</v>
      </c>
      <c r="E5" s="24">
        <f>'4 клас'!Q30</f>
        <v>10</v>
      </c>
      <c r="F5" s="24">
        <f t="shared" si="1"/>
        <v>45.454545454545453</v>
      </c>
      <c r="G5" s="24">
        <f>'4 клас'!Q32</f>
        <v>8</v>
      </c>
      <c r="H5" s="24">
        <f t="shared" si="2"/>
        <v>36.363636363636367</v>
      </c>
      <c r="I5" s="24">
        <f>'4 клас'!Q34</f>
        <v>4</v>
      </c>
      <c r="J5" s="24">
        <f t="shared" si="3"/>
        <v>18.181818181818183</v>
      </c>
      <c r="K5" s="24">
        <f t="shared" si="4"/>
        <v>54.545454545454547</v>
      </c>
      <c r="L5" s="24">
        <f t="shared" si="5"/>
        <v>100</v>
      </c>
      <c r="M5" s="2">
        <f>'4 клас'!P28</f>
        <v>9</v>
      </c>
      <c r="P5" s="83">
        <f>C5+E5+G5+I5</f>
        <v>22</v>
      </c>
      <c r="Q5" s="82"/>
      <c r="R5" s="110">
        <v>4</v>
      </c>
      <c r="S5" s="24">
        <f t="shared" si="6"/>
        <v>54.545454545454547</v>
      </c>
      <c r="T5" s="24">
        <f t="shared" si="7"/>
        <v>100</v>
      </c>
    </row>
    <row r="6" spans="1:20">
      <c r="A6" s="41">
        <v>5</v>
      </c>
      <c r="B6" s="2">
        <f>'5 клас'!A22</f>
        <v>16</v>
      </c>
      <c r="C6" s="24">
        <f>'5 клас'!U23</f>
        <v>0</v>
      </c>
      <c r="D6" s="24">
        <f t="shared" si="0"/>
        <v>0</v>
      </c>
      <c r="E6" s="24">
        <f>'5 клас'!U25</f>
        <v>11</v>
      </c>
      <c r="F6" s="24">
        <f t="shared" si="1"/>
        <v>68.75</v>
      </c>
      <c r="G6" s="24">
        <f>'5 клас'!U27</f>
        <v>5</v>
      </c>
      <c r="H6" s="24">
        <f t="shared" si="2"/>
        <v>31.25</v>
      </c>
      <c r="I6" s="24">
        <f>'5 клас'!U29</f>
        <v>0</v>
      </c>
      <c r="J6" s="24">
        <f t="shared" si="3"/>
        <v>0</v>
      </c>
      <c r="K6" s="24">
        <f t="shared" si="4"/>
        <v>31.25</v>
      </c>
      <c r="L6" s="24">
        <f t="shared" si="5"/>
        <v>100</v>
      </c>
      <c r="M6" s="2">
        <f>'5 клас'!T23</f>
        <v>7.5</v>
      </c>
      <c r="P6" s="83">
        <f>C6+E6+G6+I6</f>
        <v>16</v>
      </c>
      <c r="Q6" s="82"/>
      <c r="R6" s="110">
        <v>5</v>
      </c>
      <c r="S6" s="24">
        <f t="shared" si="6"/>
        <v>31.25</v>
      </c>
      <c r="T6" s="24">
        <f t="shared" si="7"/>
        <v>100</v>
      </c>
    </row>
    <row r="7" spans="1:20">
      <c r="A7" s="41">
        <v>6</v>
      </c>
      <c r="B7" s="24">
        <f>'6 клас'!A16</f>
        <v>12</v>
      </c>
      <c r="C7" s="24">
        <f>'6 клас'!U18</f>
        <v>1</v>
      </c>
      <c r="D7" s="24">
        <f t="shared" si="0"/>
        <v>8.3333333333333321</v>
      </c>
      <c r="E7" s="24">
        <f>'6 клас'!U20</f>
        <v>6</v>
      </c>
      <c r="F7" s="24">
        <f t="shared" si="1"/>
        <v>50</v>
      </c>
      <c r="G7" s="24">
        <f>'6 клас'!U22</f>
        <v>5</v>
      </c>
      <c r="H7" s="24">
        <f t="shared" si="2"/>
        <v>41.666666666666671</v>
      </c>
      <c r="I7" s="24">
        <f>'6 клас'!U24</f>
        <v>0</v>
      </c>
      <c r="J7" s="24">
        <f t="shared" si="3"/>
        <v>0</v>
      </c>
      <c r="K7" s="24">
        <f t="shared" si="4"/>
        <v>41.666666666666671</v>
      </c>
      <c r="L7" s="24">
        <f t="shared" si="5"/>
        <v>91.666666666666671</v>
      </c>
      <c r="M7" s="2">
        <f>'6 клас'!T18</f>
        <v>7.9</v>
      </c>
      <c r="P7" s="83">
        <f t="shared" ref="P7:P12" si="8">C7+E7+G7+I7</f>
        <v>12</v>
      </c>
      <c r="Q7" s="82"/>
      <c r="R7" s="110">
        <v>6</v>
      </c>
      <c r="S7" s="24">
        <f t="shared" si="6"/>
        <v>41.666666666666671</v>
      </c>
      <c r="T7" s="24">
        <f t="shared" si="7"/>
        <v>91.666666666666671</v>
      </c>
    </row>
    <row r="8" spans="1:20">
      <c r="A8" s="41">
        <v>7</v>
      </c>
      <c r="B8" s="24">
        <f>'7 клас'!A13</f>
        <v>9</v>
      </c>
      <c r="C8" s="24">
        <f>'7 клас'!Y15</f>
        <v>0</v>
      </c>
      <c r="D8" s="24">
        <f t="shared" si="0"/>
        <v>0</v>
      </c>
      <c r="E8" s="24">
        <f>'7 клас'!Y17</f>
        <v>4</v>
      </c>
      <c r="F8" s="24">
        <f t="shared" si="1"/>
        <v>44.444444444444443</v>
      </c>
      <c r="G8" s="24">
        <f>'7 клас'!Y19</f>
        <v>4</v>
      </c>
      <c r="H8" s="24">
        <f t="shared" si="2"/>
        <v>44.444444444444443</v>
      </c>
      <c r="I8" s="24">
        <f>'7 клас'!Y21</f>
        <v>1</v>
      </c>
      <c r="J8" s="24">
        <f t="shared" si="3"/>
        <v>11.111111111111111</v>
      </c>
      <c r="K8" s="24">
        <f t="shared" si="4"/>
        <v>55.555555555555557</v>
      </c>
      <c r="L8" s="24">
        <f t="shared" si="5"/>
        <v>100</v>
      </c>
      <c r="M8" s="2">
        <f>'7 клас'!X15</f>
        <v>8.6</v>
      </c>
      <c r="P8" s="83">
        <f t="shared" si="8"/>
        <v>9</v>
      </c>
      <c r="Q8" s="82"/>
      <c r="R8" s="110">
        <v>7</v>
      </c>
      <c r="S8" s="24">
        <f t="shared" si="6"/>
        <v>55.555555555555557</v>
      </c>
      <c r="T8" s="24">
        <f t="shared" si="7"/>
        <v>100</v>
      </c>
    </row>
    <row r="9" spans="1:20">
      <c r="A9" s="41">
        <v>8</v>
      </c>
      <c r="B9" s="24">
        <f>'8 клас'!A21</f>
        <v>17</v>
      </c>
      <c r="C9" s="24">
        <f>'8 клас'!Y23</f>
        <v>4</v>
      </c>
      <c r="D9" s="24">
        <f t="shared" si="0"/>
        <v>23.52941176470588</v>
      </c>
      <c r="E9" s="24">
        <f>'8 клас'!Y25</f>
        <v>11</v>
      </c>
      <c r="F9" s="24">
        <f t="shared" si="1"/>
        <v>64.705882352941174</v>
      </c>
      <c r="G9" s="24">
        <f>'8 клас'!Y27</f>
        <v>2</v>
      </c>
      <c r="H9" s="24">
        <f t="shared" si="2"/>
        <v>11.76470588235294</v>
      </c>
      <c r="I9" s="24">
        <f>'8 клас'!Y29</f>
        <v>0</v>
      </c>
      <c r="J9" s="24">
        <f t="shared" si="3"/>
        <v>0</v>
      </c>
      <c r="K9" s="24">
        <f t="shared" si="4"/>
        <v>11.76470588235294</v>
      </c>
      <c r="L9" s="24">
        <f t="shared" si="5"/>
        <v>76.470588235294116</v>
      </c>
      <c r="M9" s="2">
        <f>'8 клас'!X23</f>
        <v>6.7</v>
      </c>
      <c r="P9" s="83">
        <f t="shared" si="8"/>
        <v>17</v>
      </c>
      <c r="Q9" s="82"/>
      <c r="R9" s="110">
        <v>8</v>
      </c>
      <c r="S9" s="24">
        <f t="shared" si="6"/>
        <v>11.76470588235294</v>
      </c>
      <c r="T9" s="24">
        <f t="shared" si="7"/>
        <v>76.470588235294116</v>
      </c>
    </row>
    <row r="10" spans="1:20">
      <c r="A10" s="41">
        <v>9</v>
      </c>
      <c r="B10" s="24">
        <f>'9 клас'!A19</f>
        <v>15</v>
      </c>
      <c r="C10" s="24">
        <f>'9 клас'!Y21</f>
        <v>1</v>
      </c>
      <c r="D10" s="24">
        <f t="shared" si="0"/>
        <v>6.666666666666667</v>
      </c>
      <c r="E10" s="24">
        <f>'9 клас'!Y23</f>
        <v>9</v>
      </c>
      <c r="F10" s="24">
        <f t="shared" si="1"/>
        <v>60</v>
      </c>
      <c r="G10" s="24">
        <f>'9 клас'!Y25</f>
        <v>4</v>
      </c>
      <c r="H10" s="24">
        <f t="shared" si="2"/>
        <v>26.666666666666668</v>
      </c>
      <c r="I10" s="24">
        <f>'9 клас'!Y27</f>
        <v>1</v>
      </c>
      <c r="J10" s="24">
        <f t="shared" si="3"/>
        <v>6.666666666666667</v>
      </c>
      <c r="K10" s="24">
        <f t="shared" si="4"/>
        <v>33.333333333333336</v>
      </c>
      <c r="L10" s="24">
        <f t="shared" si="5"/>
        <v>93.333333333333343</v>
      </c>
      <c r="M10" s="2">
        <f>'9 клас'!X21</f>
        <v>7.4</v>
      </c>
      <c r="P10" s="83">
        <f t="shared" si="8"/>
        <v>15</v>
      </c>
      <c r="Q10" s="82"/>
      <c r="R10" s="110">
        <v>9</v>
      </c>
      <c r="S10" s="24">
        <f t="shared" si="6"/>
        <v>33.333333333333336</v>
      </c>
      <c r="T10" s="24">
        <f t="shared" si="7"/>
        <v>93.333333333333343</v>
      </c>
    </row>
    <row r="11" spans="1:20">
      <c r="A11" s="41">
        <v>10</v>
      </c>
      <c r="B11" s="2">
        <f>'10 клас'!A14</f>
        <v>10</v>
      </c>
      <c r="C11" s="24">
        <f>'10 клас'!Y15</f>
        <v>0</v>
      </c>
      <c r="D11" s="24">
        <f t="shared" si="0"/>
        <v>0</v>
      </c>
      <c r="E11" s="24">
        <f>'10 клас'!Y17</f>
        <v>6</v>
      </c>
      <c r="F11" s="24">
        <f t="shared" si="1"/>
        <v>60</v>
      </c>
      <c r="G11" s="24">
        <f>'10 клас'!Y19</f>
        <v>4</v>
      </c>
      <c r="H11" s="24">
        <f t="shared" si="2"/>
        <v>40</v>
      </c>
      <c r="I11" s="24">
        <f>'10 клас'!Y21</f>
        <v>0</v>
      </c>
      <c r="J11" s="24">
        <f t="shared" si="3"/>
        <v>0</v>
      </c>
      <c r="K11" s="24">
        <f t="shared" si="4"/>
        <v>40</v>
      </c>
      <c r="L11" s="24">
        <f t="shared" si="5"/>
        <v>100</v>
      </c>
      <c r="M11" s="2">
        <f>'10 клас'!X15</f>
        <v>7.5</v>
      </c>
      <c r="P11" s="83">
        <f t="shared" si="8"/>
        <v>10</v>
      </c>
      <c r="Q11" s="82"/>
      <c r="R11" s="110">
        <v>10</v>
      </c>
      <c r="S11" s="24">
        <f t="shared" si="6"/>
        <v>40</v>
      </c>
      <c r="T11" s="24">
        <f t="shared" si="7"/>
        <v>100</v>
      </c>
    </row>
    <row r="12" spans="1:20">
      <c r="A12" s="41">
        <v>11</v>
      </c>
      <c r="B12" s="2">
        <f>'11 клас'!A11</f>
        <v>7</v>
      </c>
      <c r="C12" s="24">
        <f>'11 клас'!Y12</f>
        <v>1</v>
      </c>
      <c r="D12" s="24">
        <f t="shared" si="0"/>
        <v>14.285714285714285</v>
      </c>
      <c r="E12" s="24">
        <f>'11 клас'!Y14</f>
        <v>4</v>
      </c>
      <c r="F12" s="24">
        <f t="shared" si="1"/>
        <v>57.142857142857139</v>
      </c>
      <c r="G12" s="24">
        <f>'11 клас'!Y16</f>
        <v>1</v>
      </c>
      <c r="H12" s="24">
        <f t="shared" si="2"/>
        <v>14.285714285714285</v>
      </c>
      <c r="I12" s="24">
        <f>'11 клас'!Y18</f>
        <v>1</v>
      </c>
      <c r="J12" s="24">
        <f t="shared" si="3"/>
        <v>14.285714285714285</v>
      </c>
      <c r="K12" s="24">
        <f t="shared" si="4"/>
        <v>28.571428571428569</v>
      </c>
      <c r="L12" s="24">
        <f t="shared" si="5"/>
        <v>85.714285714285694</v>
      </c>
      <c r="M12" s="2">
        <f>'11 клас'!X12</f>
        <v>7.4</v>
      </c>
      <c r="P12" s="83">
        <f t="shared" si="8"/>
        <v>7</v>
      </c>
      <c r="Q12" s="82"/>
      <c r="R12" s="110">
        <v>11</v>
      </c>
      <c r="S12" s="24">
        <f t="shared" si="6"/>
        <v>28.571428571428569</v>
      </c>
      <c r="T12" s="24">
        <f t="shared" si="7"/>
        <v>85.714285714285694</v>
      </c>
    </row>
    <row r="13" spans="1:20">
      <c r="A13" s="84" t="s">
        <v>169</v>
      </c>
      <c r="B13" s="85">
        <f>SUM(B4:B12)</f>
        <v>123</v>
      </c>
      <c r="C13" s="86">
        <f>SUM(C4:C12)</f>
        <v>7</v>
      </c>
      <c r="D13" s="86">
        <f>C13/B13*100</f>
        <v>5.6910569105691051</v>
      </c>
      <c r="E13" s="86">
        <f>SUM(E4:E12)</f>
        <v>63</v>
      </c>
      <c r="F13" s="86">
        <f>E13/B13*100</f>
        <v>51.219512195121951</v>
      </c>
      <c r="G13" s="86">
        <f>SUM(G4:G12)</f>
        <v>42</v>
      </c>
      <c r="H13" s="86">
        <f>G13/B13*100</f>
        <v>34.146341463414636</v>
      </c>
      <c r="I13" s="86">
        <f>SUM(I4:I12)</f>
        <v>11</v>
      </c>
      <c r="J13" s="86">
        <f>I13/B13*100</f>
        <v>8.9430894308943092</v>
      </c>
      <c r="K13" s="86">
        <f t="shared" si="4"/>
        <v>43.089430894308947</v>
      </c>
      <c r="L13" s="86">
        <f t="shared" si="5"/>
        <v>94.308943089430898</v>
      </c>
      <c r="M13" s="120">
        <f>ROUND(SUM(M4:M12)/9,1)</f>
        <v>8</v>
      </c>
      <c r="P13" s="83">
        <f>SUM(P4:P12)</f>
        <v>123</v>
      </c>
      <c r="Q13" s="82"/>
      <c r="R13" s="82"/>
    </row>
    <row r="14" spans="1:20">
      <c r="A14" s="87" t="s">
        <v>196</v>
      </c>
      <c r="B14" s="2"/>
      <c r="C14" s="88">
        <f>SUM(C4:C12)</f>
        <v>7</v>
      </c>
      <c r="D14" s="24"/>
      <c r="E14" s="88">
        <f>SUM(E4:E12)</f>
        <v>63</v>
      </c>
      <c r="F14" s="24"/>
      <c r="G14" s="88">
        <f>SUM(G4:G12)</f>
        <v>42</v>
      </c>
      <c r="H14" s="24"/>
      <c r="I14" s="88">
        <f>SUM(I4:I12)</f>
        <v>11</v>
      </c>
      <c r="J14" s="24"/>
      <c r="K14" s="24"/>
      <c r="L14" s="24"/>
      <c r="M14" s="2"/>
      <c r="P14" s="83">
        <f>C14+E14+G14+I14</f>
        <v>123</v>
      </c>
      <c r="Q14" s="82"/>
      <c r="R14" s="82"/>
    </row>
    <row r="15" spans="1:20">
      <c r="A15" s="161" t="s">
        <v>173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Q15" s="82"/>
      <c r="R15" s="82"/>
    </row>
    <row r="16" spans="1:20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  <row r="17" spans="1:17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20" spans="1:17">
      <c r="Q20" t="s">
        <v>298</v>
      </c>
    </row>
  </sheetData>
  <mergeCells count="10">
    <mergeCell ref="S2:S3"/>
    <mergeCell ref="T2:T3"/>
    <mergeCell ref="A15:M17"/>
    <mergeCell ref="A1:M1"/>
    <mergeCell ref="A2:A3"/>
    <mergeCell ref="B2:B3"/>
    <mergeCell ref="C2:J2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6"/>
  <sheetViews>
    <sheetView topLeftCell="A292" workbookViewId="0">
      <selection activeCell="O312" sqref="O312"/>
    </sheetView>
  </sheetViews>
  <sheetFormatPr defaultRowHeight="15"/>
  <cols>
    <col min="2" max="2" width="20.28515625" customWidth="1"/>
    <col min="4" max="4" width="5.42578125" customWidth="1"/>
    <col min="5" max="5" width="4.7109375" customWidth="1"/>
    <col min="6" max="6" width="5" customWidth="1"/>
    <col min="7" max="7" width="4.5703125" customWidth="1"/>
    <col min="8" max="9" width="4.7109375" customWidth="1"/>
    <col min="10" max="10" width="4.42578125" customWidth="1"/>
    <col min="11" max="11" width="5.28515625" customWidth="1"/>
    <col min="14" max="14" width="12" customWidth="1"/>
    <col min="17" max="17" width="20.28515625" customWidth="1"/>
    <col min="258" max="258" width="20.28515625" customWidth="1"/>
    <col min="260" max="260" width="5.42578125" customWidth="1"/>
    <col min="261" max="261" width="4.7109375" customWidth="1"/>
    <col min="262" max="262" width="5" customWidth="1"/>
    <col min="263" max="263" width="4.5703125" customWidth="1"/>
    <col min="264" max="265" width="4.7109375" customWidth="1"/>
    <col min="266" max="266" width="4.42578125" customWidth="1"/>
    <col min="267" max="267" width="4.5703125" customWidth="1"/>
    <col min="270" max="270" width="12" customWidth="1"/>
    <col min="514" max="514" width="20.28515625" customWidth="1"/>
    <col min="516" max="516" width="5.42578125" customWidth="1"/>
    <col min="517" max="517" width="4.7109375" customWidth="1"/>
    <col min="518" max="518" width="5" customWidth="1"/>
    <col min="519" max="519" width="4.5703125" customWidth="1"/>
    <col min="520" max="521" width="4.7109375" customWidth="1"/>
    <col min="522" max="522" width="4.42578125" customWidth="1"/>
    <col min="523" max="523" width="4.5703125" customWidth="1"/>
    <col min="526" max="526" width="12" customWidth="1"/>
    <col min="770" max="770" width="20.28515625" customWidth="1"/>
    <col min="772" max="772" width="5.42578125" customWidth="1"/>
    <col min="773" max="773" width="4.7109375" customWidth="1"/>
    <col min="774" max="774" width="5" customWidth="1"/>
    <col min="775" max="775" width="4.5703125" customWidth="1"/>
    <col min="776" max="777" width="4.7109375" customWidth="1"/>
    <col min="778" max="778" width="4.42578125" customWidth="1"/>
    <col min="779" max="779" width="4.5703125" customWidth="1"/>
    <col min="782" max="782" width="12" customWidth="1"/>
    <col min="1026" max="1026" width="20.28515625" customWidth="1"/>
    <col min="1028" max="1028" width="5.42578125" customWidth="1"/>
    <col min="1029" max="1029" width="4.7109375" customWidth="1"/>
    <col min="1030" max="1030" width="5" customWidth="1"/>
    <col min="1031" max="1031" width="4.5703125" customWidth="1"/>
    <col min="1032" max="1033" width="4.7109375" customWidth="1"/>
    <col min="1034" max="1034" width="4.42578125" customWidth="1"/>
    <col min="1035" max="1035" width="4.5703125" customWidth="1"/>
    <col min="1038" max="1038" width="12" customWidth="1"/>
    <col min="1282" max="1282" width="20.28515625" customWidth="1"/>
    <col min="1284" max="1284" width="5.42578125" customWidth="1"/>
    <col min="1285" max="1285" width="4.7109375" customWidth="1"/>
    <col min="1286" max="1286" width="5" customWidth="1"/>
    <col min="1287" max="1287" width="4.5703125" customWidth="1"/>
    <col min="1288" max="1289" width="4.7109375" customWidth="1"/>
    <col min="1290" max="1290" width="4.42578125" customWidth="1"/>
    <col min="1291" max="1291" width="4.5703125" customWidth="1"/>
    <col min="1294" max="1294" width="12" customWidth="1"/>
    <col min="1538" max="1538" width="20.28515625" customWidth="1"/>
    <col min="1540" max="1540" width="5.42578125" customWidth="1"/>
    <col min="1541" max="1541" width="4.7109375" customWidth="1"/>
    <col min="1542" max="1542" width="5" customWidth="1"/>
    <col min="1543" max="1543" width="4.5703125" customWidth="1"/>
    <col min="1544" max="1545" width="4.7109375" customWidth="1"/>
    <col min="1546" max="1546" width="4.42578125" customWidth="1"/>
    <col min="1547" max="1547" width="4.5703125" customWidth="1"/>
    <col min="1550" max="1550" width="12" customWidth="1"/>
    <col min="1794" max="1794" width="20.28515625" customWidth="1"/>
    <col min="1796" max="1796" width="5.42578125" customWidth="1"/>
    <col min="1797" max="1797" width="4.7109375" customWidth="1"/>
    <col min="1798" max="1798" width="5" customWidth="1"/>
    <col min="1799" max="1799" width="4.5703125" customWidth="1"/>
    <col min="1800" max="1801" width="4.7109375" customWidth="1"/>
    <col min="1802" max="1802" width="4.42578125" customWidth="1"/>
    <col min="1803" max="1803" width="4.5703125" customWidth="1"/>
    <col min="1806" max="1806" width="12" customWidth="1"/>
    <col min="2050" max="2050" width="20.28515625" customWidth="1"/>
    <col min="2052" max="2052" width="5.42578125" customWidth="1"/>
    <col min="2053" max="2053" width="4.7109375" customWidth="1"/>
    <col min="2054" max="2054" width="5" customWidth="1"/>
    <col min="2055" max="2055" width="4.5703125" customWidth="1"/>
    <col min="2056" max="2057" width="4.7109375" customWidth="1"/>
    <col min="2058" max="2058" width="4.42578125" customWidth="1"/>
    <col min="2059" max="2059" width="4.5703125" customWidth="1"/>
    <col min="2062" max="2062" width="12" customWidth="1"/>
    <col min="2306" max="2306" width="20.28515625" customWidth="1"/>
    <col min="2308" max="2308" width="5.42578125" customWidth="1"/>
    <col min="2309" max="2309" width="4.7109375" customWidth="1"/>
    <col min="2310" max="2310" width="5" customWidth="1"/>
    <col min="2311" max="2311" width="4.5703125" customWidth="1"/>
    <col min="2312" max="2313" width="4.7109375" customWidth="1"/>
    <col min="2314" max="2314" width="4.42578125" customWidth="1"/>
    <col min="2315" max="2315" width="4.5703125" customWidth="1"/>
    <col min="2318" max="2318" width="12" customWidth="1"/>
    <col min="2562" max="2562" width="20.28515625" customWidth="1"/>
    <col min="2564" max="2564" width="5.42578125" customWidth="1"/>
    <col min="2565" max="2565" width="4.7109375" customWidth="1"/>
    <col min="2566" max="2566" width="5" customWidth="1"/>
    <col min="2567" max="2567" width="4.5703125" customWidth="1"/>
    <col min="2568" max="2569" width="4.7109375" customWidth="1"/>
    <col min="2570" max="2570" width="4.42578125" customWidth="1"/>
    <col min="2571" max="2571" width="4.5703125" customWidth="1"/>
    <col min="2574" max="2574" width="12" customWidth="1"/>
    <col min="2818" max="2818" width="20.28515625" customWidth="1"/>
    <col min="2820" max="2820" width="5.42578125" customWidth="1"/>
    <col min="2821" max="2821" width="4.7109375" customWidth="1"/>
    <col min="2822" max="2822" width="5" customWidth="1"/>
    <col min="2823" max="2823" width="4.5703125" customWidth="1"/>
    <col min="2824" max="2825" width="4.7109375" customWidth="1"/>
    <col min="2826" max="2826" width="4.42578125" customWidth="1"/>
    <col min="2827" max="2827" width="4.5703125" customWidth="1"/>
    <col min="2830" max="2830" width="12" customWidth="1"/>
    <col min="3074" max="3074" width="20.28515625" customWidth="1"/>
    <col min="3076" max="3076" width="5.42578125" customWidth="1"/>
    <col min="3077" max="3077" width="4.7109375" customWidth="1"/>
    <col min="3078" max="3078" width="5" customWidth="1"/>
    <col min="3079" max="3079" width="4.5703125" customWidth="1"/>
    <col min="3080" max="3081" width="4.7109375" customWidth="1"/>
    <col min="3082" max="3082" width="4.42578125" customWidth="1"/>
    <col min="3083" max="3083" width="4.5703125" customWidth="1"/>
    <col min="3086" max="3086" width="12" customWidth="1"/>
    <col min="3330" max="3330" width="20.28515625" customWidth="1"/>
    <col min="3332" max="3332" width="5.42578125" customWidth="1"/>
    <col min="3333" max="3333" width="4.7109375" customWidth="1"/>
    <col min="3334" max="3334" width="5" customWidth="1"/>
    <col min="3335" max="3335" width="4.5703125" customWidth="1"/>
    <col min="3336" max="3337" width="4.7109375" customWidth="1"/>
    <col min="3338" max="3338" width="4.42578125" customWidth="1"/>
    <col min="3339" max="3339" width="4.5703125" customWidth="1"/>
    <col min="3342" max="3342" width="12" customWidth="1"/>
    <col min="3586" max="3586" width="20.28515625" customWidth="1"/>
    <col min="3588" max="3588" width="5.42578125" customWidth="1"/>
    <col min="3589" max="3589" width="4.7109375" customWidth="1"/>
    <col min="3590" max="3590" width="5" customWidth="1"/>
    <col min="3591" max="3591" width="4.5703125" customWidth="1"/>
    <col min="3592" max="3593" width="4.7109375" customWidth="1"/>
    <col min="3594" max="3594" width="4.42578125" customWidth="1"/>
    <col min="3595" max="3595" width="4.5703125" customWidth="1"/>
    <col min="3598" max="3598" width="12" customWidth="1"/>
    <col min="3842" max="3842" width="20.28515625" customWidth="1"/>
    <col min="3844" max="3844" width="5.42578125" customWidth="1"/>
    <col min="3845" max="3845" width="4.7109375" customWidth="1"/>
    <col min="3846" max="3846" width="5" customWidth="1"/>
    <col min="3847" max="3847" width="4.5703125" customWidth="1"/>
    <col min="3848" max="3849" width="4.7109375" customWidth="1"/>
    <col min="3850" max="3850" width="4.42578125" customWidth="1"/>
    <col min="3851" max="3851" width="4.5703125" customWidth="1"/>
    <col min="3854" max="3854" width="12" customWidth="1"/>
    <col min="4098" max="4098" width="20.28515625" customWidth="1"/>
    <col min="4100" max="4100" width="5.42578125" customWidth="1"/>
    <col min="4101" max="4101" width="4.7109375" customWidth="1"/>
    <col min="4102" max="4102" width="5" customWidth="1"/>
    <col min="4103" max="4103" width="4.5703125" customWidth="1"/>
    <col min="4104" max="4105" width="4.7109375" customWidth="1"/>
    <col min="4106" max="4106" width="4.42578125" customWidth="1"/>
    <col min="4107" max="4107" width="4.5703125" customWidth="1"/>
    <col min="4110" max="4110" width="12" customWidth="1"/>
    <col min="4354" max="4354" width="20.28515625" customWidth="1"/>
    <col min="4356" max="4356" width="5.42578125" customWidth="1"/>
    <col min="4357" max="4357" width="4.7109375" customWidth="1"/>
    <col min="4358" max="4358" width="5" customWidth="1"/>
    <col min="4359" max="4359" width="4.5703125" customWidth="1"/>
    <col min="4360" max="4361" width="4.7109375" customWidth="1"/>
    <col min="4362" max="4362" width="4.42578125" customWidth="1"/>
    <col min="4363" max="4363" width="4.5703125" customWidth="1"/>
    <col min="4366" max="4366" width="12" customWidth="1"/>
    <col min="4610" max="4610" width="20.28515625" customWidth="1"/>
    <col min="4612" max="4612" width="5.42578125" customWidth="1"/>
    <col min="4613" max="4613" width="4.7109375" customWidth="1"/>
    <col min="4614" max="4614" width="5" customWidth="1"/>
    <col min="4615" max="4615" width="4.5703125" customWidth="1"/>
    <col min="4616" max="4617" width="4.7109375" customWidth="1"/>
    <col min="4618" max="4618" width="4.42578125" customWidth="1"/>
    <col min="4619" max="4619" width="4.5703125" customWidth="1"/>
    <col min="4622" max="4622" width="12" customWidth="1"/>
    <col min="4866" max="4866" width="20.28515625" customWidth="1"/>
    <col min="4868" max="4868" width="5.42578125" customWidth="1"/>
    <col min="4869" max="4869" width="4.7109375" customWidth="1"/>
    <col min="4870" max="4870" width="5" customWidth="1"/>
    <col min="4871" max="4871" width="4.5703125" customWidth="1"/>
    <col min="4872" max="4873" width="4.7109375" customWidth="1"/>
    <col min="4874" max="4874" width="4.42578125" customWidth="1"/>
    <col min="4875" max="4875" width="4.5703125" customWidth="1"/>
    <col min="4878" max="4878" width="12" customWidth="1"/>
    <col min="5122" max="5122" width="20.28515625" customWidth="1"/>
    <col min="5124" max="5124" width="5.42578125" customWidth="1"/>
    <col min="5125" max="5125" width="4.7109375" customWidth="1"/>
    <col min="5126" max="5126" width="5" customWidth="1"/>
    <col min="5127" max="5127" width="4.5703125" customWidth="1"/>
    <col min="5128" max="5129" width="4.7109375" customWidth="1"/>
    <col min="5130" max="5130" width="4.42578125" customWidth="1"/>
    <col min="5131" max="5131" width="4.5703125" customWidth="1"/>
    <col min="5134" max="5134" width="12" customWidth="1"/>
    <col min="5378" max="5378" width="20.28515625" customWidth="1"/>
    <col min="5380" max="5380" width="5.42578125" customWidth="1"/>
    <col min="5381" max="5381" width="4.7109375" customWidth="1"/>
    <col min="5382" max="5382" width="5" customWidth="1"/>
    <col min="5383" max="5383" width="4.5703125" customWidth="1"/>
    <col min="5384" max="5385" width="4.7109375" customWidth="1"/>
    <col min="5386" max="5386" width="4.42578125" customWidth="1"/>
    <col min="5387" max="5387" width="4.5703125" customWidth="1"/>
    <col min="5390" max="5390" width="12" customWidth="1"/>
    <col min="5634" max="5634" width="20.28515625" customWidth="1"/>
    <col min="5636" max="5636" width="5.42578125" customWidth="1"/>
    <col min="5637" max="5637" width="4.7109375" customWidth="1"/>
    <col min="5638" max="5638" width="5" customWidth="1"/>
    <col min="5639" max="5639" width="4.5703125" customWidth="1"/>
    <col min="5640" max="5641" width="4.7109375" customWidth="1"/>
    <col min="5642" max="5642" width="4.42578125" customWidth="1"/>
    <col min="5643" max="5643" width="4.5703125" customWidth="1"/>
    <col min="5646" max="5646" width="12" customWidth="1"/>
    <col min="5890" max="5890" width="20.28515625" customWidth="1"/>
    <col min="5892" max="5892" width="5.42578125" customWidth="1"/>
    <col min="5893" max="5893" width="4.7109375" customWidth="1"/>
    <col min="5894" max="5894" width="5" customWidth="1"/>
    <col min="5895" max="5895" width="4.5703125" customWidth="1"/>
    <col min="5896" max="5897" width="4.7109375" customWidth="1"/>
    <col min="5898" max="5898" width="4.42578125" customWidth="1"/>
    <col min="5899" max="5899" width="4.5703125" customWidth="1"/>
    <col min="5902" max="5902" width="12" customWidth="1"/>
    <col min="6146" max="6146" width="20.28515625" customWidth="1"/>
    <col min="6148" max="6148" width="5.42578125" customWidth="1"/>
    <col min="6149" max="6149" width="4.7109375" customWidth="1"/>
    <col min="6150" max="6150" width="5" customWidth="1"/>
    <col min="6151" max="6151" width="4.5703125" customWidth="1"/>
    <col min="6152" max="6153" width="4.7109375" customWidth="1"/>
    <col min="6154" max="6154" width="4.42578125" customWidth="1"/>
    <col min="6155" max="6155" width="4.5703125" customWidth="1"/>
    <col min="6158" max="6158" width="12" customWidth="1"/>
    <col min="6402" max="6402" width="20.28515625" customWidth="1"/>
    <col min="6404" max="6404" width="5.42578125" customWidth="1"/>
    <col min="6405" max="6405" width="4.7109375" customWidth="1"/>
    <col min="6406" max="6406" width="5" customWidth="1"/>
    <col min="6407" max="6407" width="4.5703125" customWidth="1"/>
    <col min="6408" max="6409" width="4.7109375" customWidth="1"/>
    <col min="6410" max="6410" width="4.42578125" customWidth="1"/>
    <col min="6411" max="6411" width="4.5703125" customWidth="1"/>
    <col min="6414" max="6414" width="12" customWidth="1"/>
    <col min="6658" max="6658" width="20.28515625" customWidth="1"/>
    <col min="6660" max="6660" width="5.42578125" customWidth="1"/>
    <col min="6661" max="6661" width="4.7109375" customWidth="1"/>
    <col min="6662" max="6662" width="5" customWidth="1"/>
    <col min="6663" max="6663" width="4.5703125" customWidth="1"/>
    <col min="6664" max="6665" width="4.7109375" customWidth="1"/>
    <col min="6666" max="6666" width="4.42578125" customWidth="1"/>
    <col min="6667" max="6667" width="4.5703125" customWidth="1"/>
    <col min="6670" max="6670" width="12" customWidth="1"/>
    <col min="6914" max="6914" width="20.28515625" customWidth="1"/>
    <col min="6916" max="6916" width="5.42578125" customWidth="1"/>
    <col min="6917" max="6917" width="4.7109375" customWidth="1"/>
    <col min="6918" max="6918" width="5" customWidth="1"/>
    <col min="6919" max="6919" width="4.5703125" customWidth="1"/>
    <col min="6920" max="6921" width="4.7109375" customWidth="1"/>
    <col min="6922" max="6922" width="4.42578125" customWidth="1"/>
    <col min="6923" max="6923" width="4.5703125" customWidth="1"/>
    <col min="6926" max="6926" width="12" customWidth="1"/>
    <col min="7170" max="7170" width="20.28515625" customWidth="1"/>
    <col min="7172" max="7172" width="5.42578125" customWidth="1"/>
    <col min="7173" max="7173" width="4.7109375" customWidth="1"/>
    <col min="7174" max="7174" width="5" customWidth="1"/>
    <col min="7175" max="7175" width="4.5703125" customWidth="1"/>
    <col min="7176" max="7177" width="4.7109375" customWidth="1"/>
    <col min="7178" max="7178" width="4.42578125" customWidth="1"/>
    <col min="7179" max="7179" width="4.5703125" customWidth="1"/>
    <col min="7182" max="7182" width="12" customWidth="1"/>
    <col min="7426" max="7426" width="20.28515625" customWidth="1"/>
    <col min="7428" max="7428" width="5.42578125" customWidth="1"/>
    <col min="7429" max="7429" width="4.7109375" customWidth="1"/>
    <col min="7430" max="7430" width="5" customWidth="1"/>
    <col min="7431" max="7431" width="4.5703125" customWidth="1"/>
    <col min="7432" max="7433" width="4.7109375" customWidth="1"/>
    <col min="7434" max="7434" width="4.42578125" customWidth="1"/>
    <col min="7435" max="7435" width="4.5703125" customWidth="1"/>
    <col min="7438" max="7438" width="12" customWidth="1"/>
    <col min="7682" max="7682" width="20.28515625" customWidth="1"/>
    <col min="7684" max="7684" width="5.42578125" customWidth="1"/>
    <col min="7685" max="7685" width="4.7109375" customWidth="1"/>
    <col min="7686" max="7686" width="5" customWidth="1"/>
    <col min="7687" max="7687" width="4.5703125" customWidth="1"/>
    <col min="7688" max="7689" width="4.7109375" customWidth="1"/>
    <col min="7690" max="7690" width="4.42578125" customWidth="1"/>
    <col min="7691" max="7691" width="4.5703125" customWidth="1"/>
    <col min="7694" max="7694" width="12" customWidth="1"/>
    <col min="7938" max="7938" width="20.28515625" customWidth="1"/>
    <col min="7940" max="7940" width="5.42578125" customWidth="1"/>
    <col min="7941" max="7941" width="4.7109375" customWidth="1"/>
    <col min="7942" max="7942" width="5" customWidth="1"/>
    <col min="7943" max="7943" width="4.5703125" customWidth="1"/>
    <col min="7944" max="7945" width="4.7109375" customWidth="1"/>
    <col min="7946" max="7946" width="4.42578125" customWidth="1"/>
    <col min="7947" max="7947" width="4.5703125" customWidth="1"/>
    <col min="7950" max="7950" width="12" customWidth="1"/>
    <col min="8194" max="8194" width="20.28515625" customWidth="1"/>
    <col min="8196" max="8196" width="5.42578125" customWidth="1"/>
    <col min="8197" max="8197" width="4.7109375" customWidth="1"/>
    <col min="8198" max="8198" width="5" customWidth="1"/>
    <col min="8199" max="8199" width="4.5703125" customWidth="1"/>
    <col min="8200" max="8201" width="4.7109375" customWidth="1"/>
    <col min="8202" max="8202" width="4.42578125" customWidth="1"/>
    <col min="8203" max="8203" width="4.5703125" customWidth="1"/>
    <col min="8206" max="8206" width="12" customWidth="1"/>
    <col min="8450" max="8450" width="20.28515625" customWidth="1"/>
    <col min="8452" max="8452" width="5.42578125" customWidth="1"/>
    <col min="8453" max="8453" width="4.7109375" customWidth="1"/>
    <col min="8454" max="8454" width="5" customWidth="1"/>
    <col min="8455" max="8455" width="4.5703125" customWidth="1"/>
    <col min="8456" max="8457" width="4.7109375" customWidth="1"/>
    <col min="8458" max="8458" width="4.42578125" customWidth="1"/>
    <col min="8459" max="8459" width="4.5703125" customWidth="1"/>
    <col min="8462" max="8462" width="12" customWidth="1"/>
    <col min="8706" max="8706" width="20.28515625" customWidth="1"/>
    <col min="8708" max="8708" width="5.42578125" customWidth="1"/>
    <col min="8709" max="8709" width="4.7109375" customWidth="1"/>
    <col min="8710" max="8710" width="5" customWidth="1"/>
    <col min="8711" max="8711" width="4.5703125" customWidth="1"/>
    <col min="8712" max="8713" width="4.7109375" customWidth="1"/>
    <col min="8714" max="8714" width="4.42578125" customWidth="1"/>
    <col min="8715" max="8715" width="4.5703125" customWidth="1"/>
    <col min="8718" max="8718" width="12" customWidth="1"/>
    <col min="8962" max="8962" width="20.28515625" customWidth="1"/>
    <col min="8964" max="8964" width="5.42578125" customWidth="1"/>
    <col min="8965" max="8965" width="4.7109375" customWidth="1"/>
    <col min="8966" max="8966" width="5" customWidth="1"/>
    <col min="8967" max="8967" width="4.5703125" customWidth="1"/>
    <col min="8968" max="8969" width="4.7109375" customWidth="1"/>
    <col min="8970" max="8970" width="4.42578125" customWidth="1"/>
    <col min="8971" max="8971" width="4.5703125" customWidth="1"/>
    <col min="8974" max="8974" width="12" customWidth="1"/>
    <col min="9218" max="9218" width="20.28515625" customWidth="1"/>
    <col min="9220" max="9220" width="5.42578125" customWidth="1"/>
    <col min="9221" max="9221" width="4.7109375" customWidth="1"/>
    <col min="9222" max="9222" width="5" customWidth="1"/>
    <col min="9223" max="9223" width="4.5703125" customWidth="1"/>
    <col min="9224" max="9225" width="4.7109375" customWidth="1"/>
    <col min="9226" max="9226" width="4.42578125" customWidth="1"/>
    <col min="9227" max="9227" width="4.5703125" customWidth="1"/>
    <col min="9230" max="9230" width="12" customWidth="1"/>
    <col min="9474" max="9474" width="20.28515625" customWidth="1"/>
    <col min="9476" max="9476" width="5.42578125" customWidth="1"/>
    <col min="9477" max="9477" width="4.7109375" customWidth="1"/>
    <col min="9478" max="9478" width="5" customWidth="1"/>
    <col min="9479" max="9479" width="4.5703125" customWidth="1"/>
    <col min="9480" max="9481" width="4.7109375" customWidth="1"/>
    <col min="9482" max="9482" width="4.42578125" customWidth="1"/>
    <col min="9483" max="9483" width="4.5703125" customWidth="1"/>
    <col min="9486" max="9486" width="12" customWidth="1"/>
    <col min="9730" max="9730" width="20.28515625" customWidth="1"/>
    <col min="9732" max="9732" width="5.42578125" customWidth="1"/>
    <col min="9733" max="9733" width="4.7109375" customWidth="1"/>
    <col min="9734" max="9734" width="5" customWidth="1"/>
    <col min="9735" max="9735" width="4.5703125" customWidth="1"/>
    <col min="9736" max="9737" width="4.7109375" customWidth="1"/>
    <col min="9738" max="9738" width="4.42578125" customWidth="1"/>
    <col min="9739" max="9739" width="4.5703125" customWidth="1"/>
    <col min="9742" max="9742" width="12" customWidth="1"/>
    <col min="9986" max="9986" width="20.28515625" customWidth="1"/>
    <col min="9988" max="9988" width="5.42578125" customWidth="1"/>
    <col min="9989" max="9989" width="4.7109375" customWidth="1"/>
    <col min="9990" max="9990" width="5" customWidth="1"/>
    <col min="9991" max="9991" width="4.5703125" customWidth="1"/>
    <col min="9992" max="9993" width="4.7109375" customWidth="1"/>
    <col min="9994" max="9994" width="4.42578125" customWidth="1"/>
    <col min="9995" max="9995" width="4.5703125" customWidth="1"/>
    <col min="9998" max="9998" width="12" customWidth="1"/>
    <col min="10242" max="10242" width="20.28515625" customWidth="1"/>
    <col min="10244" max="10244" width="5.42578125" customWidth="1"/>
    <col min="10245" max="10245" width="4.7109375" customWidth="1"/>
    <col min="10246" max="10246" width="5" customWidth="1"/>
    <col min="10247" max="10247" width="4.5703125" customWidth="1"/>
    <col min="10248" max="10249" width="4.7109375" customWidth="1"/>
    <col min="10250" max="10250" width="4.42578125" customWidth="1"/>
    <col min="10251" max="10251" width="4.5703125" customWidth="1"/>
    <col min="10254" max="10254" width="12" customWidth="1"/>
    <col min="10498" max="10498" width="20.28515625" customWidth="1"/>
    <col min="10500" max="10500" width="5.42578125" customWidth="1"/>
    <col min="10501" max="10501" width="4.7109375" customWidth="1"/>
    <col min="10502" max="10502" width="5" customWidth="1"/>
    <col min="10503" max="10503" width="4.5703125" customWidth="1"/>
    <col min="10504" max="10505" width="4.7109375" customWidth="1"/>
    <col min="10506" max="10506" width="4.42578125" customWidth="1"/>
    <col min="10507" max="10507" width="4.5703125" customWidth="1"/>
    <col min="10510" max="10510" width="12" customWidth="1"/>
    <col min="10754" max="10754" width="20.28515625" customWidth="1"/>
    <col min="10756" max="10756" width="5.42578125" customWidth="1"/>
    <col min="10757" max="10757" width="4.7109375" customWidth="1"/>
    <col min="10758" max="10758" width="5" customWidth="1"/>
    <col min="10759" max="10759" width="4.5703125" customWidth="1"/>
    <col min="10760" max="10761" width="4.7109375" customWidth="1"/>
    <col min="10762" max="10762" width="4.42578125" customWidth="1"/>
    <col min="10763" max="10763" width="4.5703125" customWidth="1"/>
    <col min="10766" max="10766" width="12" customWidth="1"/>
    <col min="11010" max="11010" width="20.28515625" customWidth="1"/>
    <col min="11012" max="11012" width="5.42578125" customWidth="1"/>
    <col min="11013" max="11013" width="4.7109375" customWidth="1"/>
    <col min="11014" max="11014" width="5" customWidth="1"/>
    <col min="11015" max="11015" width="4.5703125" customWidth="1"/>
    <col min="11016" max="11017" width="4.7109375" customWidth="1"/>
    <col min="11018" max="11018" width="4.42578125" customWidth="1"/>
    <col min="11019" max="11019" width="4.5703125" customWidth="1"/>
    <col min="11022" max="11022" width="12" customWidth="1"/>
    <col min="11266" max="11266" width="20.28515625" customWidth="1"/>
    <col min="11268" max="11268" width="5.42578125" customWidth="1"/>
    <col min="11269" max="11269" width="4.7109375" customWidth="1"/>
    <col min="11270" max="11270" width="5" customWidth="1"/>
    <col min="11271" max="11271" width="4.5703125" customWidth="1"/>
    <col min="11272" max="11273" width="4.7109375" customWidth="1"/>
    <col min="11274" max="11274" width="4.42578125" customWidth="1"/>
    <col min="11275" max="11275" width="4.5703125" customWidth="1"/>
    <col min="11278" max="11278" width="12" customWidth="1"/>
    <col min="11522" max="11522" width="20.28515625" customWidth="1"/>
    <col min="11524" max="11524" width="5.42578125" customWidth="1"/>
    <col min="11525" max="11525" width="4.7109375" customWidth="1"/>
    <col min="11526" max="11526" width="5" customWidth="1"/>
    <col min="11527" max="11527" width="4.5703125" customWidth="1"/>
    <col min="11528" max="11529" width="4.7109375" customWidth="1"/>
    <col min="11530" max="11530" width="4.42578125" customWidth="1"/>
    <col min="11531" max="11531" width="4.5703125" customWidth="1"/>
    <col min="11534" max="11534" width="12" customWidth="1"/>
    <col min="11778" max="11778" width="20.28515625" customWidth="1"/>
    <col min="11780" max="11780" width="5.42578125" customWidth="1"/>
    <col min="11781" max="11781" width="4.7109375" customWidth="1"/>
    <col min="11782" max="11782" width="5" customWidth="1"/>
    <col min="11783" max="11783" width="4.5703125" customWidth="1"/>
    <col min="11784" max="11785" width="4.7109375" customWidth="1"/>
    <col min="11786" max="11786" width="4.42578125" customWidth="1"/>
    <col min="11787" max="11787" width="4.5703125" customWidth="1"/>
    <col min="11790" max="11790" width="12" customWidth="1"/>
    <col min="12034" max="12034" width="20.28515625" customWidth="1"/>
    <col min="12036" max="12036" width="5.42578125" customWidth="1"/>
    <col min="12037" max="12037" width="4.7109375" customWidth="1"/>
    <col min="12038" max="12038" width="5" customWidth="1"/>
    <col min="12039" max="12039" width="4.5703125" customWidth="1"/>
    <col min="12040" max="12041" width="4.7109375" customWidth="1"/>
    <col min="12042" max="12042" width="4.42578125" customWidth="1"/>
    <col min="12043" max="12043" width="4.5703125" customWidth="1"/>
    <col min="12046" max="12046" width="12" customWidth="1"/>
    <col min="12290" max="12290" width="20.28515625" customWidth="1"/>
    <col min="12292" max="12292" width="5.42578125" customWidth="1"/>
    <col min="12293" max="12293" width="4.7109375" customWidth="1"/>
    <col min="12294" max="12294" width="5" customWidth="1"/>
    <col min="12295" max="12295" width="4.5703125" customWidth="1"/>
    <col min="12296" max="12297" width="4.7109375" customWidth="1"/>
    <col min="12298" max="12298" width="4.42578125" customWidth="1"/>
    <col min="12299" max="12299" width="4.5703125" customWidth="1"/>
    <col min="12302" max="12302" width="12" customWidth="1"/>
    <col min="12546" max="12546" width="20.28515625" customWidth="1"/>
    <col min="12548" max="12548" width="5.42578125" customWidth="1"/>
    <col min="12549" max="12549" width="4.7109375" customWidth="1"/>
    <col min="12550" max="12550" width="5" customWidth="1"/>
    <col min="12551" max="12551" width="4.5703125" customWidth="1"/>
    <col min="12552" max="12553" width="4.7109375" customWidth="1"/>
    <col min="12554" max="12554" width="4.42578125" customWidth="1"/>
    <col min="12555" max="12555" width="4.5703125" customWidth="1"/>
    <col min="12558" max="12558" width="12" customWidth="1"/>
    <col min="12802" max="12802" width="20.28515625" customWidth="1"/>
    <col min="12804" max="12804" width="5.42578125" customWidth="1"/>
    <col min="12805" max="12805" width="4.7109375" customWidth="1"/>
    <col min="12806" max="12806" width="5" customWidth="1"/>
    <col min="12807" max="12807" width="4.5703125" customWidth="1"/>
    <col min="12808" max="12809" width="4.7109375" customWidth="1"/>
    <col min="12810" max="12810" width="4.42578125" customWidth="1"/>
    <col min="12811" max="12811" width="4.5703125" customWidth="1"/>
    <col min="12814" max="12814" width="12" customWidth="1"/>
    <col min="13058" max="13058" width="20.28515625" customWidth="1"/>
    <col min="13060" max="13060" width="5.42578125" customWidth="1"/>
    <col min="13061" max="13061" width="4.7109375" customWidth="1"/>
    <col min="13062" max="13062" width="5" customWidth="1"/>
    <col min="13063" max="13063" width="4.5703125" customWidth="1"/>
    <col min="13064" max="13065" width="4.7109375" customWidth="1"/>
    <col min="13066" max="13066" width="4.42578125" customWidth="1"/>
    <col min="13067" max="13067" width="4.5703125" customWidth="1"/>
    <col min="13070" max="13070" width="12" customWidth="1"/>
    <col min="13314" max="13314" width="20.28515625" customWidth="1"/>
    <col min="13316" max="13316" width="5.42578125" customWidth="1"/>
    <col min="13317" max="13317" width="4.7109375" customWidth="1"/>
    <col min="13318" max="13318" width="5" customWidth="1"/>
    <col min="13319" max="13319" width="4.5703125" customWidth="1"/>
    <col min="13320" max="13321" width="4.7109375" customWidth="1"/>
    <col min="13322" max="13322" width="4.42578125" customWidth="1"/>
    <col min="13323" max="13323" width="4.5703125" customWidth="1"/>
    <col min="13326" max="13326" width="12" customWidth="1"/>
    <col min="13570" max="13570" width="20.28515625" customWidth="1"/>
    <col min="13572" max="13572" width="5.42578125" customWidth="1"/>
    <col min="13573" max="13573" width="4.7109375" customWidth="1"/>
    <col min="13574" max="13574" width="5" customWidth="1"/>
    <col min="13575" max="13575" width="4.5703125" customWidth="1"/>
    <col min="13576" max="13577" width="4.7109375" customWidth="1"/>
    <col min="13578" max="13578" width="4.42578125" customWidth="1"/>
    <col min="13579" max="13579" width="4.5703125" customWidth="1"/>
    <col min="13582" max="13582" width="12" customWidth="1"/>
    <col min="13826" max="13826" width="20.28515625" customWidth="1"/>
    <col min="13828" max="13828" width="5.42578125" customWidth="1"/>
    <col min="13829" max="13829" width="4.7109375" customWidth="1"/>
    <col min="13830" max="13830" width="5" customWidth="1"/>
    <col min="13831" max="13831" width="4.5703125" customWidth="1"/>
    <col min="13832" max="13833" width="4.7109375" customWidth="1"/>
    <col min="13834" max="13834" width="4.42578125" customWidth="1"/>
    <col min="13835" max="13835" width="4.5703125" customWidth="1"/>
    <col min="13838" max="13838" width="12" customWidth="1"/>
    <col min="14082" max="14082" width="20.28515625" customWidth="1"/>
    <col min="14084" max="14084" width="5.42578125" customWidth="1"/>
    <col min="14085" max="14085" width="4.7109375" customWidth="1"/>
    <col min="14086" max="14086" width="5" customWidth="1"/>
    <col min="14087" max="14087" width="4.5703125" customWidth="1"/>
    <col min="14088" max="14089" width="4.7109375" customWidth="1"/>
    <col min="14090" max="14090" width="4.42578125" customWidth="1"/>
    <col min="14091" max="14091" width="4.5703125" customWidth="1"/>
    <col min="14094" max="14094" width="12" customWidth="1"/>
    <col min="14338" max="14338" width="20.28515625" customWidth="1"/>
    <col min="14340" max="14340" width="5.42578125" customWidth="1"/>
    <col min="14341" max="14341" width="4.7109375" customWidth="1"/>
    <col min="14342" max="14342" width="5" customWidth="1"/>
    <col min="14343" max="14343" width="4.5703125" customWidth="1"/>
    <col min="14344" max="14345" width="4.7109375" customWidth="1"/>
    <col min="14346" max="14346" width="4.42578125" customWidth="1"/>
    <col min="14347" max="14347" width="4.5703125" customWidth="1"/>
    <col min="14350" max="14350" width="12" customWidth="1"/>
    <col min="14594" max="14594" width="20.28515625" customWidth="1"/>
    <col min="14596" max="14596" width="5.42578125" customWidth="1"/>
    <col min="14597" max="14597" width="4.7109375" customWidth="1"/>
    <col min="14598" max="14598" width="5" customWidth="1"/>
    <col min="14599" max="14599" width="4.5703125" customWidth="1"/>
    <col min="14600" max="14601" width="4.7109375" customWidth="1"/>
    <col min="14602" max="14602" width="4.42578125" customWidth="1"/>
    <col min="14603" max="14603" width="4.5703125" customWidth="1"/>
    <col min="14606" max="14606" width="12" customWidth="1"/>
    <col min="14850" max="14850" width="20.28515625" customWidth="1"/>
    <col min="14852" max="14852" width="5.42578125" customWidth="1"/>
    <col min="14853" max="14853" width="4.7109375" customWidth="1"/>
    <col min="14854" max="14854" width="5" customWidth="1"/>
    <col min="14855" max="14855" width="4.5703125" customWidth="1"/>
    <col min="14856" max="14857" width="4.7109375" customWidth="1"/>
    <col min="14858" max="14858" width="4.42578125" customWidth="1"/>
    <col min="14859" max="14859" width="4.5703125" customWidth="1"/>
    <col min="14862" max="14862" width="12" customWidth="1"/>
    <col min="15106" max="15106" width="20.28515625" customWidth="1"/>
    <col min="15108" max="15108" width="5.42578125" customWidth="1"/>
    <col min="15109" max="15109" width="4.7109375" customWidth="1"/>
    <col min="15110" max="15110" width="5" customWidth="1"/>
    <col min="15111" max="15111" width="4.5703125" customWidth="1"/>
    <col min="15112" max="15113" width="4.7109375" customWidth="1"/>
    <col min="15114" max="15114" width="4.42578125" customWidth="1"/>
    <col min="15115" max="15115" width="4.5703125" customWidth="1"/>
    <col min="15118" max="15118" width="12" customWidth="1"/>
    <col min="15362" max="15362" width="20.28515625" customWidth="1"/>
    <col min="15364" max="15364" width="5.42578125" customWidth="1"/>
    <col min="15365" max="15365" width="4.7109375" customWidth="1"/>
    <col min="15366" max="15366" width="5" customWidth="1"/>
    <col min="15367" max="15367" width="4.5703125" customWidth="1"/>
    <col min="15368" max="15369" width="4.7109375" customWidth="1"/>
    <col min="15370" max="15370" width="4.42578125" customWidth="1"/>
    <col min="15371" max="15371" width="4.5703125" customWidth="1"/>
    <col min="15374" max="15374" width="12" customWidth="1"/>
    <col min="15618" max="15618" width="20.28515625" customWidth="1"/>
    <col min="15620" max="15620" width="5.42578125" customWidth="1"/>
    <col min="15621" max="15621" width="4.7109375" customWidth="1"/>
    <col min="15622" max="15622" width="5" customWidth="1"/>
    <col min="15623" max="15623" width="4.5703125" customWidth="1"/>
    <col min="15624" max="15625" width="4.7109375" customWidth="1"/>
    <col min="15626" max="15626" width="4.42578125" customWidth="1"/>
    <col min="15627" max="15627" width="4.5703125" customWidth="1"/>
    <col min="15630" max="15630" width="12" customWidth="1"/>
    <col min="15874" max="15874" width="20.28515625" customWidth="1"/>
    <col min="15876" max="15876" width="5.42578125" customWidth="1"/>
    <col min="15877" max="15877" width="4.7109375" customWidth="1"/>
    <col min="15878" max="15878" width="5" customWidth="1"/>
    <col min="15879" max="15879" width="4.5703125" customWidth="1"/>
    <col min="15880" max="15881" width="4.7109375" customWidth="1"/>
    <col min="15882" max="15882" width="4.42578125" customWidth="1"/>
    <col min="15883" max="15883" width="4.5703125" customWidth="1"/>
    <col min="15886" max="15886" width="12" customWidth="1"/>
    <col min="16130" max="16130" width="20.28515625" customWidth="1"/>
    <col min="16132" max="16132" width="5.42578125" customWidth="1"/>
    <col min="16133" max="16133" width="4.7109375" customWidth="1"/>
    <col min="16134" max="16134" width="5" customWidth="1"/>
    <col min="16135" max="16135" width="4.5703125" customWidth="1"/>
    <col min="16136" max="16137" width="4.7109375" customWidth="1"/>
    <col min="16138" max="16138" width="4.42578125" customWidth="1"/>
    <col min="16139" max="16139" width="4.5703125" customWidth="1"/>
    <col min="16142" max="16142" width="12" customWidth="1"/>
  </cols>
  <sheetData>
    <row r="1" spans="1:19">
      <c r="A1" s="188" t="s">
        <v>297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9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9" ht="34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9" ht="41.25" customHeight="1">
      <c r="A4" s="190" t="s">
        <v>156</v>
      </c>
      <c r="B4" s="192" t="s">
        <v>197</v>
      </c>
      <c r="C4" s="193" t="s">
        <v>158</v>
      </c>
      <c r="D4" s="193" t="s">
        <v>159</v>
      </c>
      <c r="E4" s="193"/>
      <c r="F4" s="193"/>
      <c r="G4" s="193"/>
      <c r="H4" s="193"/>
      <c r="I4" s="193"/>
      <c r="J4" s="193"/>
      <c r="K4" s="193"/>
      <c r="L4" s="194" t="s">
        <v>160</v>
      </c>
      <c r="M4" s="194" t="s">
        <v>161</v>
      </c>
      <c r="N4" s="195" t="s">
        <v>162</v>
      </c>
      <c r="R4" s="194" t="s">
        <v>160</v>
      </c>
      <c r="S4" s="194" t="s">
        <v>161</v>
      </c>
    </row>
    <row r="5" spans="1:19" ht="66.75" customHeight="1">
      <c r="A5" s="191"/>
      <c r="B5" s="192"/>
      <c r="C5" s="193"/>
      <c r="D5" s="89" t="s">
        <v>163</v>
      </c>
      <c r="E5" s="89" t="s">
        <v>34</v>
      </c>
      <c r="F5" s="89" t="s">
        <v>164</v>
      </c>
      <c r="G5" s="89" t="s">
        <v>34</v>
      </c>
      <c r="H5" s="89" t="s">
        <v>165</v>
      </c>
      <c r="I5" s="89" t="s">
        <v>34</v>
      </c>
      <c r="J5" s="89" t="s">
        <v>166</v>
      </c>
      <c r="K5" s="89" t="s">
        <v>34</v>
      </c>
      <c r="L5" s="194"/>
      <c r="M5" s="194"/>
      <c r="N5" s="195"/>
      <c r="R5" s="194"/>
      <c r="S5" s="194"/>
    </row>
    <row r="6" spans="1:19" ht="18.75">
      <c r="A6" s="90">
        <v>9</v>
      </c>
      <c r="B6" s="90" t="s">
        <v>198</v>
      </c>
      <c r="C6" s="91">
        <f>'9 клас'!A19</f>
        <v>15</v>
      </c>
      <c r="D6" s="91">
        <f>'9 клас'!C21</f>
        <v>0</v>
      </c>
      <c r="E6" s="92">
        <f>D6/C6*100</f>
        <v>0</v>
      </c>
      <c r="F6" s="91">
        <f>'9 клас'!C23</f>
        <v>5</v>
      </c>
      <c r="G6" s="92">
        <f>F6/C6*100</f>
        <v>33.333333333333329</v>
      </c>
      <c r="H6" s="91">
        <f>'9 клас'!C25</f>
        <v>7</v>
      </c>
      <c r="I6" s="92">
        <f>H6/C6*100</f>
        <v>46.666666666666664</v>
      </c>
      <c r="J6" s="91">
        <f>'9 клас'!C27</f>
        <v>3</v>
      </c>
      <c r="K6" s="92">
        <f t="shared" ref="K6:K12" si="0">J6/C6*100</f>
        <v>20</v>
      </c>
      <c r="L6" s="92">
        <f t="shared" ref="L6:L12" si="1">I6+K6</f>
        <v>66.666666666666657</v>
      </c>
      <c r="M6" s="92">
        <f t="shared" ref="M6:M12" si="2">G6+I6+K6</f>
        <v>100</v>
      </c>
      <c r="N6" s="90"/>
      <c r="P6" s="90">
        <v>9</v>
      </c>
      <c r="Q6" s="90" t="s">
        <v>299</v>
      </c>
      <c r="R6" s="24">
        <f t="shared" ref="R6:S11" si="3">L6</f>
        <v>66.666666666666657</v>
      </c>
      <c r="S6" s="24">
        <f t="shared" si="3"/>
        <v>100</v>
      </c>
    </row>
    <row r="7" spans="1:19" ht="18.75">
      <c r="A7" s="90">
        <v>10</v>
      </c>
      <c r="B7" s="90" t="s">
        <v>198</v>
      </c>
      <c r="C7" s="91">
        <f>'10 клас'!A14</f>
        <v>10</v>
      </c>
      <c r="D7" s="91">
        <f>'10 клас'!C15</f>
        <v>0</v>
      </c>
      <c r="E7" s="92">
        <f t="shared" ref="E7:E12" si="4">D7/C7*100</f>
        <v>0</v>
      </c>
      <c r="F7" s="91">
        <f>'10 клас'!C17</f>
        <v>4</v>
      </c>
      <c r="G7" s="92">
        <f t="shared" ref="G7:G12" si="5">F7/C7*100</f>
        <v>40</v>
      </c>
      <c r="H7" s="91">
        <f>'10 клас'!C19</f>
        <v>4</v>
      </c>
      <c r="I7" s="92">
        <f t="shared" ref="I7:I12" si="6">H7/C7*100</f>
        <v>40</v>
      </c>
      <c r="J7" s="91">
        <f>'10 клас'!C21</f>
        <v>2</v>
      </c>
      <c r="K7" s="92">
        <f t="shared" si="0"/>
        <v>20</v>
      </c>
      <c r="L7" s="92">
        <f t="shared" si="1"/>
        <v>60</v>
      </c>
      <c r="M7" s="92">
        <f t="shared" si="2"/>
        <v>100</v>
      </c>
      <c r="N7" s="90"/>
      <c r="P7" s="90">
        <v>10</v>
      </c>
      <c r="Q7" s="90" t="s">
        <v>299</v>
      </c>
      <c r="R7" s="24">
        <f t="shared" si="3"/>
        <v>60</v>
      </c>
      <c r="S7" s="24">
        <f t="shared" si="3"/>
        <v>100</v>
      </c>
    </row>
    <row r="8" spans="1:19" ht="18.75">
      <c r="A8" s="90">
        <v>11</v>
      </c>
      <c r="B8" s="90" t="s">
        <v>198</v>
      </c>
      <c r="C8" s="91">
        <f>'11 клас'!A11</f>
        <v>7</v>
      </c>
      <c r="D8" s="91">
        <f>'11 клас'!C12</f>
        <v>1</v>
      </c>
      <c r="E8" s="92">
        <f t="shared" si="4"/>
        <v>14.285714285714285</v>
      </c>
      <c r="F8" s="91">
        <f>'11 клас'!C14</f>
        <v>4</v>
      </c>
      <c r="G8" s="92">
        <f t="shared" si="5"/>
        <v>57.142857142857139</v>
      </c>
      <c r="H8" s="91">
        <f>'11 клас'!C16</f>
        <v>1</v>
      </c>
      <c r="I8" s="92">
        <f t="shared" si="6"/>
        <v>14.285714285714285</v>
      </c>
      <c r="J8" s="91">
        <f>'11 клас'!C18</f>
        <v>1</v>
      </c>
      <c r="K8" s="92">
        <f t="shared" si="0"/>
        <v>14.285714285714285</v>
      </c>
      <c r="L8" s="92">
        <f t="shared" si="1"/>
        <v>28.571428571428569</v>
      </c>
      <c r="M8" s="92">
        <f t="shared" si="2"/>
        <v>85.714285714285694</v>
      </c>
      <c r="N8" s="90"/>
      <c r="P8" s="90">
        <v>11</v>
      </c>
      <c r="Q8" s="90" t="s">
        <v>299</v>
      </c>
      <c r="R8" s="24">
        <f t="shared" si="3"/>
        <v>28.571428571428569</v>
      </c>
      <c r="S8" s="24">
        <f t="shared" si="3"/>
        <v>85.714285714285694</v>
      </c>
    </row>
    <row r="9" spans="1:19" ht="18.75">
      <c r="A9" s="90">
        <v>9</v>
      </c>
      <c r="B9" s="90" t="s">
        <v>199</v>
      </c>
      <c r="C9" s="91">
        <f>C6</f>
        <v>15</v>
      </c>
      <c r="D9" s="91">
        <f>'9 клас'!D21</f>
        <v>0</v>
      </c>
      <c r="E9" s="92">
        <f t="shared" si="4"/>
        <v>0</v>
      </c>
      <c r="F9" s="91">
        <f>'9 клас'!D23</f>
        <v>3</v>
      </c>
      <c r="G9" s="92">
        <f t="shared" si="5"/>
        <v>20</v>
      </c>
      <c r="H9" s="91">
        <f>'9 клас'!D25</f>
        <v>9</v>
      </c>
      <c r="I9" s="92">
        <f t="shared" si="6"/>
        <v>60</v>
      </c>
      <c r="J9" s="91">
        <f>'9 клас'!D27</f>
        <v>3</v>
      </c>
      <c r="K9" s="92">
        <f t="shared" si="0"/>
        <v>20</v>
      </c>
      <c r="L9" s="92">
        <f t="shared" si="1"/>
        <v>80</v>
      </c>
      <c r="M9" s="92">
        <f t="shared" si="2"/>
        <v>100</v>
      </c>
      <c r="N9" s="90"/>
      <c r="P9" s="90">
        <v>9</v>
      </c>
      <c r="Q9" s="90" t="s">
        <v>300</v>
      </c>
      <c r="R9" s="24">
        <f t="shared" si="3"/>
        <v>80</v>
      </c>
      <c r="S9" s="24">
        <f t="shared" si="3"/>
        <v>100</v>
      </c>
    </row>
    <row r="10" spans="1:19" ht="18.75">
      <c r="A10" s="90">
        <v>10</v>
      </c>
      <c r="B10" s="90" t="s">
        <v>199</v>
      </c>
      <c r="C10" s="91">
        <f>C7</f>
        <v>10</v>
      </c>
      <c r="D10" s="91">
        <f>'10 клас'!D15</f>
        <v>0</v>
      </c>
      <c r="E10" s="92">
        <f t="shared" si="4"/>
        <v>0</v>
      </c>
      <c r="F10" s="91">
        <f>'10 клас'!E17</f>
        <v>2</v>
      </c>
      <c r="G10" s="92">
        <f t="shared" si="5"/>
        <v>20</v>
      </c>
      <c r="H10" s="91">
        <f>'10 клас'!D19</f>
        <v>6</v>
      </c>
      <c r="I10" s="92">
        <f t="shared" si="6"/>
        <v>60</v>
      </c>
      <c r="J10" s="91">
        <f>'10 клас'!D21</f>
        <v>2</v>
      </c>
      <c r="K10" s="92">
        <f t="shared" si="0"/>
        <v>20</v>
      </c>
      <c r="L10" s="92">
        <f t="shared" si="1"/>
        <v>80</v>
      </c>
      <c r="M10" s="92">
        <f t="shared" si="2"/>
        <v>100</v>
      </c>
      <c r="N10" s="90"/>
      <c r="P10" s="90">
        <v>10</v>
      </c>
      <c r="Q10" s="90" t="s">
        <v>300</v>
      </c>
      <c r="R10" s="24">
        <f t="shared" si="3"/>
        <v>80</v>
      </c>
      <c r="S10" s="24">
        <f t="shared" si="3"/>
        <v>100</v>
      </c>
    </row>
    <row r="11" spans="1:19" ht="18.75">
      <c r="A11" s="90">
        <v>11</v>
      </c>
      <c r="B11" s="90" t="s">
        <v>199</v>
      </c>
      <c r="C11" s="91">
        <f>C8</f>
        <v>7</v>
      </c>
      <c r="D11" s="91">
        <f>'11 клас'!D12</f>
        <v>1</v>
      </c>
      <c r="E11" s="92">
        <f t="shared" si="4"/>
        <v>14.285714285714285</v>
      </c>
      <c r="F11" s="91">
        <f>'11 клас'!D14</f>
        <v>4</v>
      </c>
      <c r="G11" s="92">
        <f t="shared" si="5"/>
        <v>57.142857142857139</v>
      </c>
      <c r="H11" s="91">
        <f>'11 клас'!D16</f>
        <v>1</v>
      </c>
      <c r="I11" s="92">
        <f t="shared" si="6"/>
        <v>14.285714285714285</v>
      </c>
      <c r="J11" s="91">
        <f>'11 клас'!D18</f>
        <v>1</v>
      </c>
      <c r="K11" s="92">
        <f t="shared" si="0"/>
        <v>14.285714285714285</v>
      </c>
      <c r="L11" s="92">
        <f t="shared" si="1"/>
        <v>28.571428571428569</v>
      </c>
      <c r="M11" s="92">
        <f t="shared" si="2"/>
        <v>85.714285714285694</v>
      </c>
      <c r="N11" s="90"/>
      <c r="P11" s="90">
        <v>11</v>
      </c>
      <c r="Q11" s="90" t="s">
        <v>300</v>
      </c>
      <c r="R11" s="24">
        <f t="shared" si="3"/>
        <v>28.571428571428569</v>
      </c>
      <c r="S11" s="24">
        <f t="shared" si="3"/>
        <v>85.714285714285694</v>
      </c>
    </row>
    <row r="12" spans="1:19" ht="21">
      <c r="A12" s="90"/>
      <c r="B12" s="90" t="s">
        <v>200</v>
      </c>
      <c r="C12" s="93">
        <f>SUM(C6:C11)</f>
        <v>64</v>
      </c>
      <c r="D12" s="93">
        <f>SUM(D6:D11)</f>
        <v>2</v>
      </c>
      <c r="E12" s="94">
        <f t="shared" si="4"/>
        <v>3.125</v>
      </c>
      <c r="F12" s="93">
        <f>SUM(F6:F11)</f>
        <v>22</v>
      </c>
      <c r="G12" s="94">
        <f t="shared" si="5"/>
        <v>34.375</v>
      </c>
      <c r="H12" s="93">
        <f>SUM(H6:H11)</f>
        <v>28</v>
      </c>
      <c r="I12" s="94">
        <f t="shared" si="6"/>
        <v>43.75</v>
      </c>
      <c r="J12" s="93">
        <f>SUM(J6:J11)</f>
        <v>12</v>
      </c>
      <c r="K12" s="94">
        <f t="shared" si="0"/>
        <v>18.75</v>
      </c>
      <c r="L12" s="94">
        <f t="shared" si="1"/>
        <v>62.5</v>
      </c>
      <c r="M12" s="94">
        <f t="shared" si="2"/>
        <v>96.875</v>
      </c>
      <c r="N12" s="90"/>
      <c r="P12" s="97">
        <f>D12+F12+H12+J12</f>
        <v>64</v>
      </c>
    </row>
    <row r="18" spans="1:14">
      <c r="A18" s="188" t="s">
        <v>301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ht="36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</row>
    <row r="21" spans="1:14" ht="39" customHeight="1">
      <c r="A21" s="190" t="s">
        <v>156</v>
      </c>
      <c r="B21" s="192" t="s">
        <v>197</v>
      </c>
      <c r="C21" s="193" t="s">
        <v>158</v>
      </c>
      <c r="D21" s="193" t="s">
        <v>159</v>
      </c>
      <c r="E21" s="193"/>
      <c r="F21" s="193"/>
      <c r="G21" s="193"/>
      <c r="H21" s="193"/>
      <c r="I21" s="193"/>
      <c r="J21" s="193"/>
      <c r="K21" s="193"/>
      <c r="L21" s="194" t="s">
        <v>160</v>
      </c>
      <c r="M21" s="194" t="s">
        <v>161</v>
      </c>
      <c r="N21" s="195" t="s">
        <v>162</v>
      </c>
    </row>
    <row r="22" spans="1:14" ht="70.5" customHeight="1">
      <c r="A22" s="191"/>
      <c r="B22" s="192"/>
      <c r="C22" s="193"/>
      <c r="D22" s="89" t="s">
        <v>163</v>
      </c>
      <c r="E22" s="89" t="s">
        <v>34</v>
      </c>
      <c r="F22" s="89" t="s">
        <v>164</v>
      </c>
      <c r="G22" s="89" t="s">
        <v>34</v>
      </c>
      <c r="H22" s="89" t="s">
        <v>165</v>
      </c>
      <c r="I22" s="89" t="s">
        <v>34</v>
      </c>
      <c r="J22" s="89" t="s">
        <v>166</v>
      </c>
      <c r="K22" s="89" t="s">
        <v>34</v>
      </c>
      <c r="L22" s="194"/>
      <c r="M22" s="194"/>
      <c r="N22" s="195"/>
    </row>
    <row r="23" spans="1:14" ht="18.75">
      <c r="A23" s="90">
        <v>5</v>
      </c>
      <c r="B23" s="90" t="s">
        <v>198</v>
      </c>
      <c r="C23" s="91">
        <f>'5 клас'!A22</f>
        <v>16</v>
      </c>
      <c r="D23" s="91">
        <f>'підсумки по предмету'!D54</f>
        <v>0</v>
      </c>
      <c r="E23" s="92">
        <f>'підсумки по предмету'!E54</f>
        <v>0</v>
      </c>
      <c r="F23" s="91">
        <f>'підсумки по предмету'!F54</f>
        <v>10</v>
      </c>
      <c r="G23" s="92">
        <f>'підсумки по предмету'!G54</f>
        <v>62.5</v>
      </c>
      <c r="H23" s="91">
        <f>'підсумки по предмету'!H54</f>
        <v>6</v>
      </c>
      <c r="I23" s="92">
        <f>'підсумки по предмету'!I54</f>
        <v>37.5</v>
      </c>
      <c r="J23" s="91">
        <f>'підсумки по предмету'!J54</f>
        <v>0</v>
      </c>
      <c r="K23" s="92">
        <f>'підсумки по предмету'!K54</f>
        <v>0</v>
      </c>
      <c r="L23" s="92">
        <f t="shared" ref="L23:L29" si="7">I23+K23</f>
        <v>37.5</v>
      </c>
      <c r="M23" s="92">
        <f t="shared" ref="M23:M29" si="8">G23+I23+K23</f>
        <v>100</v>
      </c>
      <c r="N23" s="90"/>
    </row>
    <row r="24" spans="1:14" ht="18.75">
      <c r="A24" s="90">
        <v>6</v>
      </c>
      <c r="B24" s="90" t="s">
        <v>198</v>
      </c>
      <c r="C24" s="91">
        <f>'6 клас'!A16</f>
        <v>12</v>
      </c>
      <c r="D24" s="91">
        <f>'підсумки по предмету'!D55</f>
        <v>0</v>
      </c>
      <c r="E24" s="92">
        <f>'підсумки по предмету'!E55</f>
        <v>0</v>
      </c>
      <c r="F24" s="91">
        <f>'підсумки по предмету'!F55</f>
        <v>6</v>
      </c>
      <c r="G24" s="92">
        <f>'підсумки по предмету'!G55</f>
        <v>50</v>
      </c>
      <c r="H24" s="91">
        <f>'підсумки по предмету'!H55</f>
        <v>6</v>
      </c>
      <c r="I24" s="92">
        <f>'підсумки по предмету'!I55</f>
        <v>50</v>
      </c>
      <c r="J24" s="91">
        <f>'підсумки по предмету'!J55</f>
        <v>0</v>
      </c>
      <c r="K24" s="92">
        <f>'підсумки по предмету'!K55</f>
        <v>0</v>
      </c>
      <c r="L24" s="92">
        <f t="shared" si="7"/>
        <v>50</v>
      </c>
      <c r="M24" s="92">
        <f t="shared" si="8"/>
        <v>100</v>
      </c>
      <c r="N24" s="90"/>
    </row>
    <row r="25" spans="1:14" ht="18.75">
      <c r="A25" s="90">
        <v>8</v>
      </c>
      <c r="B25" s="90" t="s">
        <v>198</v>
      </c>
      <c r="C25" s="91">
        <f>'8 клас'!A21</f>
        <v>17</v>
      </c>
      <c r="D25" s="91">
        <f>'підсумки по предмету'!D57</f>
        <v>3</v>
      </c>
      <c r="E25" s="92">
        <f>'підсумки по предмету'!E57</f>
        <v>17.647058823529413</v>
      </c>
      <c r="F25" s="91">
        <f>'підсумки по предмету'!F57</f>
        <v>7</v>
      </c>
      <c r="G25" s="92">
        <f>'підсумки по предмету'!G57</f>
        <v>41.17647058823529</v>
      </c>
      <c r="H25" s="91">
        <f>'підсумки по предмету'!H57</f>
        <v>7</v>
      </c>
      <c r="I25" s="92">
        <f>'підсумки по предмету'!I57</f>
        <v>41.17647058823529</v>
      </c>
      <c r="J25" s="91">
        <f>'підсумки по предмету'!J57</f>
        <v>0</v>
      </c>
      <c r="K25" s="92">
        <f>'підсумки по предмету'!K57</f>
        <v>0</v>
      </c>
      <c r="L25" s="92">
        <f t="shared" si="7"/>
        <v>41.17647058823529</v>
      </c>
      <c r="M25" s="92">
        <f t="shared" si="8"/>
        <v>82.35294117647058</v>
      </c>
      <c r="N25" s="90"/>
    </row>
    <row r="26" spans="1:14" ht="18.75">
      <c r="A26" s="90">
        <v>5</v>
      </c>
      <c r="B26" s="90" t="s">
        <v>199</v>
      </c>
      <c r="C26" s="91">
        <f t="shared" ref="C26:C28" si="9">C23</f>
        <v>16</v>
      </c>
      <c r="D26" s="91">
        <f>'підсумки по предмету'!D78</f>
        <v>1</v>
      </c>
      <c r="E26" s="92">
        <f>'підсумки по предмету'!E78</f>
        <v>6.25</v>
      </c>
      <c r="F26" s="91">
        <f>'підсумки по предмету'!F78</f>
        <v>8</v>
      </c>
      <c r="G26" s="92">
        <f>'підсумки по предмету'!G78</f>
        <v>50</v>
      </c>
      <c r="H26" s="91">
        <f>'підсумки по предмету'!H78</f>
        <v>4</v>
      </c>
      <c r="I26" s="92">
        <f>'підсумки по предмету'!I78</f>
        <v>25</v>
      </c>
      <c r="J26" s="91">
        <f>'підсумки по предмету'!J78</f>
        <v>3</v>
      </c>
      <c r="K26" s="92">
        <f>'підсумки по предмету'!K78</f>
        <v>18.75</v>
      </c>
      <c r="L26" s="92">
        <f t="shared" si="7"/>
        <v>43.75</v>
      </c>
      <c r="M26" s="92">
        <f t="shared" si="8"/>
        <v>93.75</v>
      </c>
      <c r="N26" s="90"/>
    </row>
    <row r="27" spans="1:14" ht="18.75">
      <c r="A27" s="90">
        <v>6</v>
      </c>
      <c r="B27" s="90" t="s">
        <v>199</v>
      </c>
      <c r="C27" s="91">
        <f t="shared" si="9"/>
        <v>12</v>
      </c>
      <c r="D27" s="91">
        <f>'підсумки по предмету'!D79</f>
        <v>0</v>
      </c>
      <c r="E27" s="92">
        <f>'підсумки по предмету'!E79</f>
        <v>0</v>
      </c>
      <c r="F27" s="91">
        <f>'підсумки по предмету'!F79</f>
        <v>2</v>
      </c>
      <c r="G27" s="92">
        <f>'підсумки по предмету'!G79</f>
        <v>16.666666666666664</v>
      </c>
      <c r="H27" s="91">
        <f>'підсумки по предмету'!H79</f>
        <v>9</v>
      </c>
      <c r="I27" s="92">
        <f>'підсумки по предмету'!I79</f>
        <v>75</v>
      </c>
      <c r="J27" s="91">
        <f>'підсумки по предмету'!J79</f>
        <v>1</v>
      </c>
      <c r="K27" s="92">
        <f>'підсумки по предмету'!K79</f>
        <v>8.3333333333333321</v>
      </c>
      <c r="L27" s="92">
        <f t="shared" si="7"/>
        <v>83.333333333333329</v>
      </c>
      <c r="M27" s="92">
        <f t="shared" si="8"/>
        <v>99.999999999999986</v>
      </c>
      <c r="N27" s="90"/>
    </row>
    <row r="28" spans="1:14" ht="18.75">
      <c r="A28" s="90">
        <v>8</v>
      </c>
      <c r="B28" s="90" t="s">
        <v>199</v>
      </c>
      <c r="C28" s="91">
        <f t="shared" si="9"/>
        <v>17</v>
      </c>
      <c r="D28" s="91">
        <f>'підсумки по предмету'!D81</f>
        <v>3</v>
      </c>
      <c r="E28" s="92">
        <f>'підсумки по предмету'!E81</f>
        <v>17.647058823529413</v>
      </c>
      <c r="F28" s="91">
        <f>'підсумки по предмету'!F81</f>
        <v>8</v>
      </c>
      <c r="G28" s="92">
        <f>'підсумки по предмету'!G81</f>
        <v>47.058823529411761</v>
      </c>
      <c r="H28" s="91">
        <f>'підсумки по предмету'!H81</f>
        <v>4</v>
      </c>
      <c r="I28" s="92">
        <f>'підсумки по предмету'!I81</f>
        <v>23.52941176470588</v>
      </c>
      <c r="J28" s="91">
        <f>'підсумки по предмету'!J81</f>
        <v>2</v>
      </c>
      <c r="K28" s="92">
        <f>'підсумки по предмету'!K81</f>
        <v>11.76470588235294</v>
      </c>
      <c r="L28" s="92">
        <f t="shared" si="7"/>
        <v>35.294117647058819</v>
      </c>
      <c r="M28" s="92">
        <f t="shared" si="8"/>
        <v>82.35294117647058</v>
      </c>
      <c r="N28" s="90"/>
    </row>
    <row r="29" spans="1:14" ht="18.75">
      <c r="A29" s="90"/>
      <c r="B29" s="90" t="s">
        <v>200</v>
      </c>
      <c r="C29" s="93">
        <f>SUM(C23:C28)</f>
        <v>90</v>
      </c>
      <c r="D29" s="93">
        <f>SUM(D23:D28)</f>
        <v>7</v>
      </c>
      <c r="E29" s="94">
        <f t="shared" ref="E29" si="10">D29/C29*100</f>
        <v>7.7777777777777777</v>
      </c>
      <c r="F29" s="93">
        <f>SUM(F23:F28)</f>
        <v>41</v>
      </c>
      <c r="G29" s="94">
        <f t="shared" ref="G29" si="11">F29/C29*100</f>
        <v>45.555555555555557</v>
      </c>
      <c r="H29" s="93">
        <f>SUM(H23:H28)</f>
        <v>36</v>
      </c>
      <c r="I29" s="94">
        <f t="shared" ref="I29" si="12">H29/C29*100</f>
        <v>40</v>
      </c>
      <c r="J29" s="93">
        <f>SUM(J23:J28)</f>
        <v>6</v>
      </c>
      <c r="K29" s="94">
        <f t="shared" ref="K29" si="13">J29/C29*100</f>
        <v>6.666666666666667</v>
      </c>
      <c r="L29" s="94">
        <f t="shared" si="7"/>
        <v>46.666666666666664</v>
      </c>
      <c r="M29" s="94">
        <f t="shared" si="8"/>
        <v>92.222222222222229</v>
      </c>
      <c r="N29" s="95"/>
    </row>
    <row r="33" spans="1:16">
      <c r="A33" s="188" t="s">
        <v>302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6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6" ht="37.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6" ht="37.5" customHeight="1">
      <c r="A36" s="190" t="s">
        <v>156</v>
      </c>
      <c r="B36" s="192" t="s">
        <v>197</v>
      </c>
      <c r="C36" s="193" t="s">
        <v>158</v>
      </c>
      <c r="D36" s="193" t="s">
        <v>159</v>
      </c>
      <c r="E36" s="193"/>
      <c r="F36" s="193"/>
      <c r="G36" s="193"/>
      <c r="H36" s="193"/>
      <c r="I36" s="193"/>
      <c r="J36" s="193"/>
      <c r="K36" s="193"/>
      <c r="L36" s="194" t="s">
        <v>160</v>
      </c>
      <c r="M36" s="194" t="s">
        <v>161</v>
      </c>
      <c r="N36" s="195" t="s">
        <v>162</v>
      </c>
    </row>
    <row r="37" spans="1:16" ht="39" customHeight="1">
      <c r="A37" s="191"/>
      <c r="B37" s="192"/>
      <c r="C37" s="193"/>
      <c r="D37" s="89" t="s">
        <v>163</v>
      </c>
      <c r="E37" s="89" t="s">
        <v>34</v>
      </c>
      <c r="F37" s="89" t="s">
        <v>164</v>
      </c>
      <c r="G37" s="89" t="s">
        <v>34</v>
      </c>
      <c r="H37" s="89" t="s">
        <v>165</v>
      </c>
      <c r="I37" s="89" t="s">
        <v>34</v>
      </c>
      <c r="J37" s="89" t="s">
        <v>166</v>
      </c>
      <c r="K37" s="89" t="s">
        <v>34</v>
      </c>
      <c r="L37" s="194"/>
      <c r="M37" s="194"/>
      <c r="N37" s="195"/>
    </row>
    <row r="38" spans="1:16" ht="18.75">
      <c r="A38" s="90">
        <v>7</v>
      </c>
      <c r="B38" s="90" t="s">
        <v>198</v>
      </c>
      <c r="C38" s="91">
        <f>'підсумки по предмету'!C56</f>
        <v>9</v>
      </c>
      <c r="D38" s="91">
        <f>'підсумки по предмету'!D56</f>
        <v>0</v>
      </c>
      <c r="E38" s="92">
        <f>'підсумки по предмету'!E56</f>
        <v>0</v>
      </c>
      <c r="F38" s="91">
        <f>'підсумки по предмету'!F56</f>
        <v>2</v>
      </c>
      <c r="G38" s="92">
        <f>'підсумки по предмету'!G56</f>
        <v>22.222222222222221</v>
      </c>
      <c r="H38" s="91">
        <f>'підсумки по предмету'!H56</f>
        <v>6</v>
      </c>
      <c r="I38" s="92">
        <f>'підсумки по предмету'!I56</f>
        <v>66.666666666666657</v>
      </c>
      <c r="J38" s="91">
        <f>'підсумки по предмету'!J56</f>
        <v>1</v>
      </c>
      <c r="K38" s="92">
        <f>'підсумки по предмету'!K56</f>
        <v>11.111111111111111</v>
      </c>
      <c r="L38" s="92">
        <f>I38+K38</f>
        <v>77.777777777777771</v>
      </c>
      <c r="M38" s="92">
        <f>G38+I38+K38</f>
        <v>100</v>
      </c>
      <c r="N38" s="90"/>
    </row>
    <row r="39" spans="1:16" ht="18.75">
      <c r="A39" s="90">
        <v>7</v>
      </c>
      <c r="B39" s="90" t="s">
        <v>199</v>
      </c>
      <c r="C39" s="91">
        <f>'підсумки по предмету'!C80</f>
        <v>9</v>
      </c>
      <c r="D39" s="91">
        <f>'підсумки по предмету'!D80</f>
        <v>0</v>
      </c>
      <c r="E39" s="92">
        <f>'підсумки по предмету'!E80</f>
        <v>0</v>
      </c>
      <c r="F39" s="91">
        <f>'підсумки по предмету'!F80</f>
        <v>1</v>
      </c>
      <c r="G39" s="92">
        <f>'підсумки по предмету'!G80</f>
        <v>11.111111111111111</v>
      </c>
      <c r="H39" s="91">
        <f>'підсумки по предмету'!H80</f>
        <v>5</v>
      </c>
      <c r="I39" s="92">
        <f>'підсумки по предмету'!I80</f>
        <v>55.555555555555557</v>
      </c>
      <c r="J39" s="91">
        <f>'підсумки по предмету'!J80</f>
        <v>3</v>
      </c>
      <c r="K39" s="92">
        <f>'підсумки по предмету'!K80</f>
        <v>33.333333333333329</v>
      </c>
      <c r="L39" s="92">
        <f t="shared" ref="L39:L45" si="14">I39+K39</f>
        <v>88.888888888888886</v>
      </c>
      <c r="M39" s="92">
        <f t="shared" ref="M39:M45" si="15">G39+I39+K39</f>
        <v>100</v>
      </c>
      <c r="N39" s="90"/>
    </row>
    <row r="40" spans="1:16" ht="18.75">
      <c r="A40" s="90">
        <v>5</v>
      </c>
      <c r="B40" s="90" t="s">
        <v>201</v>
      </c>
      <c r="C40" s="91">
        <f>'підсумки по предмету'!C303</f>
        <v>16</v>
      </c>
      <c r="D40" s="91">
        <f>'підсумки по предмету'!D303</f>
        <v>0</v>
      </c>
      <c r="E40" s="92">
        <f>'підсумки по предмету'!E303</f>
        <v>0</v>
      </c>
      <c r="F40" s="91">
        <f>'підсумки по предмету'!F303</f>
        <v>4</v>
      </c>
      <c r="G40" s="92">
        <f>'підсумки по предмету'!G303</f>
        <v>25</v>
      </c>
      <c r="H40" s="91">
        <f>'підсумки по предмету'!H303</f>
        <v>7</v>
      </c>
      <c r="I40" s="92">
        <f>'підсумки по предмету'!I303</f>
        <v>43.75</v>
      </c>
      <c r="J40" s="91">
        <f>'підсумки по предмету'!J303</f>
        <v>5</v>
      </c>
      <c r="K40" s="92">
        <f>'підсумки по предмету'!K303</f>
        <v>31.25</v>
      </c>
      <c r="L40" s="92">
        <f t="shared" si="14"/>
        <v>75</v>
      </c>
      <c r="M40" s="92">
        <f t="shared" si="15"/>
        <v>100</v>
      </c>
      <c r="N40" s="90"/>
    </row>
    <row r="41" spans="1:16" ht="18.75">
      <c r="A41" s="90">
        <v>6</v>
      </c>
      <c r="B41" s="90" t="s">
        <v>201</v>
      </c>
      <c r="C41" s="91">
        <f>'підсумки по предмету'!C304</f>
        <v>12</v>
      </c>
      <c r="D41" s="91">
        <f>'підсумки по предмету'!D304</f>
        <v>0</v>
      </c>
      <c r="E41" s="92">
        <f>'підсумки по предмету'!E304</f>
        <v>0</v>
      </c>
      <c r="F41" s="91">
        <f>'підсумки по предмету'!F304</f>
        <v>1</v>
      </c>
      <c r="G41" s="92">
        <f>'підсумки по предмету'!G304</f>
        <v>8.3333333333333321</v>
      </c>
      <c r="H41" s="91">
        <f>'підсумки по предмету'!H304</f>
        <v>6</v>
      </c>
      <c r="I41" s="92">
        <f>'підсумки по предмету'!I304</f>
        <v>50</v>
      </c>
      <c r="J41" s="91">
        <f>'підсумки по предмету'!J304</f>
        <v>5</v>
      </c>
      <c r="K41" s="92">
        <f>'підсумки по предмету'!K304</f>
        <v>41.666666666666671</v>
      </c>
      <c r="L41" s="92">
        <f t="shared" si="14"/>
        <v>91.666666666666671</v>
      </c>
      <c r="M41" s="92">
        <f t="shared" si="15"/>
        <v>100</v>
      </c>
      <c r="N41" s="90"/>
    </row>
    <row r="42" spans="1:16" ht="18.75">
      <c r="A42" s="90">
        <v>7</v>
      </c>
      <c r="B42" s="96" t="s">
        <v>201</v>
      </c>
      <c r="C42" s="91">
        <f>'підсумки по предмету'!C305</f>
        <v>9</v>
      </c>
      <c r="D42" s="91">
        <f>'підсумки по предмету'!D305</f>
        <v>0</v>
      </c>
      <c r="E42" s="92">
        <f>'підсумки по предмету'!E305</f>
        <v>0</v>
      </c>
      <c r="F42" s="91">
        <f>'підсумки по предмету'!F305</f>
        <v>0</v>
      </c>
      <c r="G42" s="92">
        <f>'підсумки по предмету'!G305</f>
        <v>0</v>
      </c>
      <c r="H42" s="91">
        <f>'підсумки по предмету'!H305</f>
        <v>6</v>
      </c>
      <c r="I42" s="92">
        <f>'підсумки по предмету'!I305</f>
        <v>66.666666666666657</v>
      </c>
      <c r="J42" s="91">
        <f>'підсумки по предмету'!J305</f>
        <v>3</v>
      </c>
      <c r="K42" s="92">
        <f>'підсумки по предмету'!K305</f>
        <v>33.333333333333329</v>
      </c>
      <c r="L42" s="92">
        <f t="shared" si="14"/>
        <v>99.999999999999986</v>
      </c>
      <c r="M42" s="92">
        <f t="shared" si="15"/>
        <v>99.999999999999986</v>
      </c>
      <c r="N42" s="90"/>
    </row>
    <row r="43" spans="1:16" ht="18.75">
      <c r="A43" s="90">
        <v>8</v>
      </c>
      <c r="B43" s="90" t="s">
        <v>201</v>
      </c>
      <c r="C43" s="91">
        <f>'підсумки по предмету'!C306</f>
        <v>17</v>
      </c>
      <c r="D43" s="91">
        <f>'підсумки по предмету'!D306</f>
        <v>1</v>
      </c>
      <c r="E43" s="92">
        <f>'підсумки по предмету'!E306</f>
        <v>5.8823529411764701</v>
      </c>
      <c r="F43" s="91">
        <f>'підсумки по предмету'!F306</f>
        <v>6</v>
      </c>
      <c r="G43" s="92">
        <f>'підсумки по предмету'!G306</f>
        <v>35.294117647058826</v>
      </c>
      <c r="H43" s="91">
        <f>'підсумки по предмету'!H306</f>
        <v>8</v>
      </c>
      <c r="I43" s="92">
        <f>'підсумки по предмету'!I306</f>
        <v>47.058823529411761</v>
      </c>
      <c r="J43" s="91">
        <f>'підсумки по предмету'!J306</f>
        <v>2</v>
      </c>
      <c r="K43" s="92">
        <f>'підсумки по предмету'!K306</f>
        <v>11.76470588235294</v>
      </c>
      <c r="L43" s="92">
        <f t="shared" si="14"/>
        <v>58.823529411764703</v>
      </c>
      <c r="M43" s="92">
        <f t="shared" si="15"/>
        <v>94.117647058823522</v>
      </c>
      <c r="N43" s="90"/>
    </row>
    <row r="44" spans="1:16" ht="18.75">
      <c r="A44" s="90">
        <v>9</v>
      </c>
      <c r="B44" s="90" t="s">
        <v>201</v>
      </c>
      <c r="C44" s="91">
        <f>'підсумки по предмету'!C307</f>
        <v>15</v>
      </c>
      <c r="D44" s="91">
        <f>'підсумки по предмету'!D307</f>
        <v>0</v>
      </c>
      <c r="E44" s="92">
        <f>'підсумки по предмету'!E307</f>
        <v>0</v>
      </c>
      <c r="F44" s="91">
        <f>'підсумки по предмету'!F307</f>
        <v>3</v>
      </c>
      <c r="G44" s="92">
        <f>'підсумки по предмету'!G307</f>
        <v>20</v>
      </c>
      <c r="H44" s="91">
        <f>'підсумки по предмету'!H307</f>
        <v>7</v>
      </c>
      <c r="I44" s="92">
        <f>'підсумки по предмету'!I307</f>
        <v>46.666666666666664</v>
      </c>
      <c r="J44" s="91">
        <f>'підсумки по предмету'!J307</f>
        <v>5</v>
      </c>
      <c r="K44" s="92">
        <f>'підсумки по предмету'!K307</f>
        <v>33.333333333333329</v>
      </c>
      <c r="L44" s="92">
        <f t="shared" si="14"/>
        <v>80</v>
      </c>
      <c r="M44" s="92">
        <f t="shared" si="15"/>
        <v>99.999999999999986</v>
      </c>
      <c r="N44" s="90"/>
    </row>
    <row r="45" spans="1:16" ht="21">
      <c r="A45" s="90"/>
      <c r="B45" s="90" t="s">
        <v>200</v>
      </c>
      <c r="C45" s="93">
        <f>SUM(C38:C44)</f>
        <v>87</v>
      </c>
      <c r="D45" s="93">
        <f>SUM(D38:D44)</f>
        <v>1</v>
      </c>
      <c r="E45" s="94">
        <f t="shared" ref="E45" si="16">D45/C45*100</f>
        <v>1.1494252873563218</v>
      </c>
      <c r="F45" s="93">
        <f>SUM(F38:F44)</f>
        <v>17</v>
      </c>
      <c r="G45" s="94">
        <f>F45/C45*100</f>
        <v>19.540229885057471</v>
      </c>
      <c r="H45" s="93">
        <f>SUM(H38:H44)</f>
        <v>45</v>
      </c>
      <c r="I45" s="94">
        <f t="shared" ref="I45" si="17">H45/C45*100</f>
        <v>51.724137931034484</v>
      </c>
      <c r="J45" s="93">
        <f>SUM(J38:J44)</f>
        <v>24</v>
      </c>
      <c r="K45" s="94">
        <f t="shared" ref="K45" si="18">J45/C45*100</f>
        <v>27.586206896551722</v>
      </c>
      <c r="L45" s="94">
        <f t="shared" si="14"/>
        <v>79.310344827586206</v>
      </c>
      <c r="M45" s="94">
        <f t="shared" si="15"/>
        <v>98.850574712643663</v>
      </c>
      <c r="N45" s="93"/>
      <c r="P45" s="97">
        <f>D45+F45+H45+J45</f>
        <v>87</v>
      </c>
    </row>
    <row r="50" spans="1:16">
      <c r="A50" s="188" t="s">
        <v>303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</row>
    <row r="51" spans="1:16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</row>
    <row r="52" spans="1:16" ht="34.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1:16" ht="18.75">
      <c r="A53" s="190" t="s">
        <v>156</v>
      </c>
      <c r="B53" s="192" t="s">
        <v>197</v>
      </c>
      <c r="C53" s="193" t="s">
        <v>158</v>
      </c>
      <c r="D53" s="193" t="s">
        <v>159</v>
      </c>
      <c r="E53" s="193"/>
      <c r="F53" s="193"/>
      <c r="G53" s="193"/>
      <c r="H53" s="193"/>
      <c r="I53" s="193"/>
      <c r="J53" s="193"/>
      <c r="K53" s="193"/>
      <c r="L53" s="194" t="s">
        <v>160</v>
      </c>
      <c r="M53" s="194" t="s">
        <v>161</v>
      </c>
      <c r="N53" s="195" t="s">
        <v>162</v>
      </c>
    </row>
    <row r="54" spans="1:16" ht="61.5" customHeight="1">
      <c r="A54" s="191"/>
      <c r="B54" s="192"/>
      <c r="C54" s="193"/>
      <c r="D54" s="89" t="s">
        <v>163</v>
      </c>
      <c r="E54" s="89" t="s">
        <v>34</v>
      </c>
      <c r="F54" s="89" t="s">
        <v>164</v>
      </c>
      <c r="G54" s="89" t="s">
        <v>34</v>
      </c>
      <c r="H54" s="89" t="s">
        <v>165</v>
      </c>
      <c r="I54" s="89" t="s">
        <v>34</v>
      </c>
      <c r="J54" s="89" t="s">
        <v>166</v>
      </c>
      <c r="K54" s="89" t="s">
        <v>34</v>
      </c>
      <c r="L54" s="194"/>
      <c r="M54" s="194"/>
      <c r="N54" s="195"/>
    </row>
    <row r="55" spans="1:16" ht="18.75">
      <c r="A55" s="90">
        <v>6</v>
      </c>
      <c r="B55" s="90" t="s">
        <v>202</v>
      </c>
      <c r="C55" s="91">
        <f>'підсумки по предмету'!C246</f>
        <v>12</v>
      </c>
      <c r="D55" s="91">
        <f>'підсумки по предмету'!D246</f>
        <v>0</v>
      </c>
      <c r="E55" s="92">
        <f>'підсумки по предмету'!E246</f>
        <v>0</v>
      </c>
      <c r="F55" s="91">
        <f>'підсумки по предмету'!F246</f>
        <v>2</v>
      </c>
      <c r="G55" s="92">
        <f>'підсумки по предмету'!G246</f>
        <v>16.666666666666664</v>
      </c>
      <c r="H55" s="91">
        <f>'підсумки по предмету'!H246</f>
        <v>10</v>
      </c>
      <c r="I55" s="92">
        <f>'підсумки по предмету'!I246</f>
        <v>83.333333333333343</v>
      </c>
      <c r="J55" s="91">
        <f>'підсумки по предмету'!J246</f>
        <v>0</v>
      </c>
      <c r="K55" s="92">
        <f>'підсумки по предмету'!K246</f>
        <v>0</v>
      </c>
      <c r="L55" s="92">
        <f>I55+K55</f>
        <v>83.333333333333343</v>
      </c>
      <c r="M55" s="92">
        <f>G55+I55+K55</f>
        <v>100</v>
      </c>
      <c r="N55" s="90"/>
    </row>
    <row r="56" spans="1:16" ht="18.75">
      <c r="A56" s="90">
        <v>7</v>
      </c>
      <c r="B56" s="90" t="s">
        <v>202</v>
      </c>
      <c r="C56" s="91">
        <f>'підсумки по предмету'!C247</f>
        <v>9</v>
      </c>
      <c r="D56" s="91">
        <f>'підсумки по предмету'!D247</f>
        <v>0</v>
      </c>
      <c r="E56" s="92">
        <f>'підсумки по предмету'!E247</f>
        <v>0</v>
      </c>
      <c r="F56" s="91">
        <f>'підсумки по предмету'!F247</f>
        <v>1</v>
      </c>
      <c r="G56" s="92">
        <f>'підсумки по предмету'!G247</f>
        <v>11.111111111111111</v>
      </c>
      <c r="H56" s="91">
        <f>'підсумки по предмету'!H247</f>
        <v>5</v>
      </c>
      <c r="I56" s="92">
        <f>'підсумки по предмету'!I247</f>
        <v>55.555555555555557</v>
      </c>
      <c r="J56" s="91">
        <f>'підсумки по предмету'!J247</f>
        <v>3</v>
      </c>
      <c r="K56" s="92">
        <f>'підсумки по предмету'!K247</f>
        <v>33.333333333333329</v>
      </c>
      <c r="L56" s="92">
        <f t="shared" ref="L56:L64" si="19">I56+K56</f>
        <v>88.888888888888886</v>
      </c>
      <c r="M56" s="92">
        <f t="shared" ref="M56:M64" si="20">G56+I56+K56</f>
        <v>100</v>
      </c>
      <c r="N56" s="90"/>
    </row>
    <row r="57" spans="1:16" ht="18.75">
      <c r="A57" s="90">
        <v>8</v>
      </c>
      <c r="B57" s="90" t="s">
        <v>202</v>
      </c>
      <c r="C57" s="91">
        <f>'підсумки по предмету'!C248</f>
        <v>17</v>
      </c>
      <c r="D57" s="91">
        <f>'підсумки по предмету'!D248</f>
        <v>0</v>
      </c>
      <c r="E57" s="92">
        <f>'підсумки по предмету'!E248</f>
        <v>0</v>
      </c>
      <c r="F57" s="91">
        <f>'підсумки по предмету'!F248</f>
        <v>4</v>
      </c>
      <c r="G57" s="92">
        <f>'підсумки по предмету'!G248</f>
        <v>23.52941176470588</v>
      </c>
      <c r="H57" s="91">
        <f>'підсумки по предмету'!H248</f>
        <v>11</v>
      </c>
      <c r="I57" s="92">
        <f>'підсумки по предмету'!I248</f>
        <v>64.705882352941174</v>
      </c>
      <c r="J57" s="91">
        <f>'підсумки по предмету'!J248</f>
        <v>2</v>
      </c>
      <c r="K57" s="92">
        <f>'підсумки по предмету'!K248</f>
        <v>11.76470588235294</v>
      </c>
      <c r="L57" s="92">
        <f t="shared" si="19"/>
        <v>76.470588235294116</v>
      </c>
      <c r="M57" s="92">
        <f t="shared" si="20"/>
        <v>100</v>
      </c>
      <c r="N57" s="90"/>
    </row>
    <row r="58" spans="1:16" ht="18.75">
      <c r="A58" s="90">
        <v>9</v>
      </c>
      <c r="B58" s="90" t="s">
        <v>202</v>
      </c>
      <c r="C58" s="91">
        <f>'підсумки по предмету'!C249</f>
        <v>15</v>
      </c>
      <c r="D58" s="91">
        <f>'підсумки по предмету'!D249</f>
        <v>0</v>
      </c>
      <c r="E58" s="92">
        <f>'підсумки по предмету'!E249</f>
        <v>0</v>
      </c>
      <c r="F58" s="91">
        <f>'підсумки по предмету'!F249</f>
        <v>5</v>
      </c>
      <c r="G58" s="92">
        <f>'підсумки по предмету'!G249</f>
        <v>33.333333333333329</v>
      </c>
      <c r="H58" s="91">
        <f>'підсумки по предмету'!H249</f>
        <v>8</v>
      </c>
      <c r="I58" s="92">
        <f>'підсумки по предмету'!I249</f>
        <v>53.333333333333336</v>
      </c>
      <c r="J58" s="91">
        <f>'підсумки по предмету'!J249</f>
        <v>2</v>
      </c>
      <c r="K58" s="92">
        <f>'підсумки по предмету'!K249</f>
        <v>13.333333333333334</v>
      </c>
      <c r="L58" s="92">
        <f t="shared" si="19"/>
        <v>66.666666666666671</v>
      </c>
      <c r="M58" s="92">
        <f t="shared" si="20"/>
        <v>99.999999999999986</v>
      </c>
      <c r="N58" s="90"/>
    </row>
    <row r="59" spans="1:16" ht="18.75">
      <c r="A59" s="90">
        <v>6</v>
      </c>
      <c r="B59" s="96" t="s">
        <v>203</v>
      </c>
      <c r="C59" s="91">
        <f>'підсумки по предмету'!C102</f>
        <v>12</v>
      </c>
      <c r="D59" s="91">
        <f>'підсумки по предмету'!D102</f>
        <v>0</v>
      </c>
      <c r="E59" s="92">
        <f>'підсумки по предмету'!E102</f>
        <v>0</v>
      </c>
      <c r="F59" s="91">
        <f>'підсумки по предмету'!F102</f>
        <v>2</v>
      </c>
      <c r="G59" s="92">
        <f>'підсумки по предмету'!G102</f>
        <v>16.666666666666664</v>
      </c>
      <c r="H59" s="91">
        <f>'підсумки по предмету'!H102</f>
        <v>7</v>
      </c>
      <c r="I59" s="92">
        <f>'підсумки по предмету'!I102</f>
        <v>58.333333333333336</v>
      </c>
      <c r="J59" s="91">
        <f>'підсумки по предмету'!J102</f>
        <v>3</v>
      </c>
      <c r="K59" s="92">
        <f>'підсумки по предмету'!K102</f>
        <v>25</v>
      </c>
      <c r="L59" s="92">
        <f t="shared" si="19"/>
        <v>83.333333333333343</v>
      </c>
      <c r="M59" s="92">
        <f t="shared" si="20"/>
        <v>100</v>
      </c>
      <c r="N59" s="90"/>
    </row>
    <row r="60" spans="1:16" ht="18.75">
      <c r="A60" s="90">
        <v>7</v>
      </c>
      <c r="B60" s="90" t="s">
        <v>203</v>
      </c>
      <c r="C60" s="91">
        <f>'підсумки по предмету'!C103</f>
        <v>9</v>
      </c>
      <c r="D60" s="91">
        <f>'підсумки по предмету'!D103</f>
        <v>0</v>
      </c>
      <c r="E60" s="92">
        <f>'підсумки по предмету'!E103</f>
        <v>0</v>
      </c>
      <c r="F60" s="91">
        <f>'підсумки по предмету'!F103</f>
        <v>0</v>
      </c>
      <c r="G60" s="92">
        <f>'підсумки по предмету'!G103</f>
        <v>0</v>
      </c>
      <c r="H60" s="91">
        <f>'підсумки по предмету'!H103</f>
        <v>4</v>
      </c>
      <c r="I60" s="92">
        <f>'підсумки по предмету'!I103</f>
        <v>44.444444444444443</v>
      </c>
      <c r="J60" s="91">
        <f>'підсумки по предмету'!J103</f>
        <v>5</v>
      </c>
      <c r="K60" s="92">
        <f>'підсумки по предмету'!K103</f>
        <v>55.555555555555557</v>
      </c>
      <c r="L60" s="92">
        <f t="shared" si="19"/>
        <v>100</v>
      </c>
      <c r="M60" s="92">
        <f t="shared" si="20"/>
        <v>100</v>
      </c>
      <c r="N60" s="90"/>
    </row>
    <row r="61" spans="1:16" ht="18.75">
      <c r="A61" s="90">
        <v>8</v>
      </c>
      <c r="B61" s="90" t="s">
        <v>203</v>
      </c>
      <c r="C61" s="91">
        <f>'підсумки по предмету'!C104</f>
        <v>17</v>
      </c>
      <c r="D61" s="91">
        <f>'підсумки по предмету'!D104</f>
        <v>1</v>
      </c>
      <c r="E61" s="92">
        <f>'підсумки по предмету'!E104</f>
        <v>5.8823529411764701</v>
      </c>
      <c r="F61" s="91">
        <f>'підсумки по предмету'!F104</f>
        <v>3</v>
      </c>
      <c r="G61" s="92">
        <f>'підсумки по предмету'!G104</f>
        <v>17.647058823529413</v>
      </c>
      <c r="H61" s="91">
        <f>'підсумки по предмету'!H104</f>
        <v>9</v>
      </c>
      <c r="I61" s="92">
        <f>'підсумки по предмету'!I104</f>
        <v>52.941176470588239</v>
      </c>
      <c r="J61" s="91">
        <f>'підсумки по предмету'!J104</f>
        <v>4</v>
      </c>
      <c r="K61" s="92">
        <f>'підсумки по предмету'!K104</f>
        <v>23.52941176470588</v>
      </c>
      <c r="L61" s="92">
        <f t="shared" si="19"/>
        <v>76.470588235294116</v>
      </c>
      <c r="M61" s="92">
        <f t="shared" si="20"/>
        <v>94.117647058823536</v>
      </c>
      <c r="N61" s="90"/>
    </row>
    <row r="62" spans="1:16" ht="18.75">
      <c r="A62" s="90">
        <v>9</v>
      </c>
      <c r="B62" s="90" t="s">
        <v>203</v>
      </c>
      <c r="C62" s="91">
        <f>'підсумки по предмету'!C105</f>
        <v>15</v>
      </c>
      <c r="D62" s="91">
        <f>'підсумки по предмету'!D105</f>
        <v>0</v>
      </c>
      <c r="E62" s="92">
        <f>'підсумки по предмету'!E105</f>
        <v>0</v>
      </c>
      <c r="F62" s="91">
        <f>'підсумки по предмету'!F105</f>
        <v>5</v>
      </c>
      <c r="G62" s="92">
        <f>'підсумки по предмету'!G105</f>
        <v>33.333333333333329</v>
      </c>
      <c r="H62" s="91">
        <f>'підсумки по предмету'!H105</f>
        <v>5</v>
      </c>
      <c r="I62" s="92">
        <f>'підсумки по предмету'!I105</f>
        <v>33.333333333333329</v>
      </c>
      <c r="J62" s="91">
        <f>'підсумки по предмету'!J105</f>
        <v>5</v>
      </c>
      <c r="K62" s="92">
        <f>'підсумки по предмету'!K105</f>
        <v>33.333333333333329</v>
      </c>
      <c r="L62" s="92">
        <f t="shared" ref="L62:L63" si="21">I62+K62</f>
        <v>66.666666666666657</v>
      </c>
      <c r="M62" s="92">
        <f t="shared" ref="M62:M63" si="22">G62+I62+K62</f>
        <v>99.999999999999986</v>
      </c>
      <c r="N62" s="90"/>
    </row>
    <row r="63" spans="1:16" ht="18.75">
      <c r="A63" s="90">
        <v>10</v>
      </c>
      <c r="B63" s="90" t="s">
        <v>203</v>
      </c>
      <c r="C63" s="91">
        <f>'підсумки по предмету'!C106</f>
        <v>10</v>
      </c>
      <c r="D63" s="91">
        <f>'підсумки по предмету'!D106</f>
        <v>0</v>
      </c>
      <c r="E63" s="92">
        <f>'підсумки по предмету'!E106</f>
        <v>0</v>
      </c>
      <c r="F63" s="91">
        <f>'підсумки по предмету'!F106</f>
        <v>2</v>
      </c>
      <c r="G63" s="92">
        <f>'підсумки по предмету'!G106</f>
        <v>20</v>
      </c>
      <c r="H63" s="91">
        <f>'підсумки по предмету'!H106</f>
        <v>3</v>
      </c>
      <c r="I63" s="92">
        <f>'підсумки по предмету'!I106</f>
        <v>30</v>
      </c>
      <c r="J63" s="91">
        <f>'підсумки по предмету'!J106</f>
        <v>5</v>
      </c>
      <c r="K63" s="92">
        <f>'підсумки по предмету'!K106</f>
        <v>50</v>
      </c>
      <c r="L63" s="92">
        <f t="shared" si="21"/>
        <v>80</v>
      </c>
      <c r="M63" s="92">
        <f t="shared" si="22"/>
        <v>100</v>
      </c>
      <c r="N63" s="90"/>
    </row>
    <row r="64" spans="1:16" ht="21">
      <c r="A64" s="90"/>
      <c r="B64" s="90" t="s">
        <v>200</v>
      </c>
      <c r="C64" s="93">
        <f>SUM(C55:C63)</f>
        <v>116</v>
      </c>
      <c r="D64" s="93">
        <f>SUM(D55:D63)</f>
        <v>1</v>
      </c>
      <c r="E64" s="94">
        <f t="shared" ref="E64" si="23">D64/C64*100</f>
        <v>0.86206896551724133</v>
      </c>
      <c r="F64" s="93">
        <f>SUM(F55:F63)</f>
        <v>24</v>
      </c>
      <c r="G64" s="94">
        <f>F64/C64*100</f>
        <v>20.689655172413794</v>
      </c>
      <c r="H64" s="93">
        <f>SUM(H55:H63)</f>
        <v>62</v>
      </c>
      <c r="I64" s="94">
        <f t="shared" ref="I64" si="24">H64/C64*100</f>
        <v>53.448275862068961</v>
      </c>
      <c r="J64" s="93">
        <f>SUM(J55:J63)</f>
        <v>29</v>
      </c>
      <c r="K64" s="94">
        <f t="shared" ref="K64" si="25">J64/C64*100</f>
        <v>25</v>
      </c>
      <c r="L64" s="94">
        <f t="shared" si="19"/>
        <v>78.448275862068954</v>
      </c>
      <c r="M64" s="94">
        <f t="shared" si="20"/>
        <v>99.137931034482762</v>
      </c>
      <c r="N64" s="93"/>
      <c r="P64" s="97">
        <f>D64+F64+H64+J64</f>
        <v>116</v>
      </c>
    </row>
    <row r="68" spans="1:14">
      <c r="A68" s="188" t="s">
        <v>304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</row>
    <row r="69" spans="1:14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1:14" ht="34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</row>
    <row r="71" spans="1:14" ht="18.75">
      <c r="A71" s="190" t="s">
        <v>156</v>
      </c>
      <c r="B71" s="192" t="s">
        <v>197</v>
      </c>
      <c r="C71" s="193" t="s">
        <v>158</v>
      </c>
      <c r="D71" s="193" t="s">
        <v>159</v>
      </c>
      <c r="E71" s="193"/>
      <c r="F71" s="193"/>
      <c r="G71" s="193"/>
      <c r="H71" s="193"/>
      <c r="I71" s="193"/>
      <c r="J71" s="193"/>
      <c r="K71" s="193"/>
      <c r="L71" s="194" t="s">
        <v>160</v>
      </c>
      <c r="M71" s="194" t="s">
        <v>161</v>
      </c>
      <c r="N71" s="195" t="s">
        <v>162</v>
      </c>
    </row>
    <row r="72" spans="1:14" ht="62.25" customHeight="1">
      <c r="A72" s="191"/>
      <c r="B72" s="192"/>
      <c r="C72" s="193"/>
      <c r="D72" s="89" t="s">
        <v>163</v>
      </c>
      <c r="E72" s="89" t="s">
        <v>34</v>
      </c>
      <c r="F72" s="89" t="s">
        <v>164</v>
      </c>
      <c r="G72" s="89" t="s">
        <v>34</v>
      </c>
      <c r="H72" s="89" t="s">
        <v>165</v>
      </c>
      <c r="I72" s="89" t="s">
        <v>34</v>
      </c>
      <c r="J72" s="89" t="s">
        <v>166</v>
      </c>
      <c r="K72" s="89" t="s">
        <v>34</v>
      </c>
      <c r="L72" s="194"/>
      <c r="M72" s="194"/>
      <c r="N72" s="195"/>
    </row>
    <row r="73" spans="1:14" ht="18.75">
      <c r="A73" s="90">
        <v>5</v>
      </c>
      <c r="B73" s="90" t="s">
        <v>204</v>
      </c>
      <c r="C73" s="91">
        <f>'підсумки по предмету'!C183</f>
        <v>16</v>
      </c>
      <c r="D73" s="91">
        <f>'підсумки по предмету'!D183</f>
        <v>0</v>
      </c>
      <c r="E73" s="92">
        <f>'підсумки по предмету'!E183</f>
        <v>0</v>
      </c>
      <c r="F73" s="91">
        <f>'підсумки по предмету'!F183</f>
        <v>8</v>
      </c>
      <c r="G73" s="92">
        <f>'підсумки по предмету'!G183</f>
        <v>50</v>
      </c>
      <c r="H73" s="91">
        <f>'підсумки по предмету'!H183</f>
        <v>6</v>
      </c>
      <c r="I73" s="92">
        <f>'підсумки по предмету'!I183</f>
        <v>37.5</v>
      </c>
      <c r="J73" s="91">
        <f>'підсумки по предмету'!J183</f>
        <v>2</v>
      </c>
      <c r="K73" s="92">
        <f>'підсумки по предмету'!K183</f>
        <v>12.5</v>
      </c>
      <c r="L73" s="92">
        <f>I73+K73</f>
        <v>50</v>
      </c>
      <c r="M73" s="92">
        <f>G73+I73+K73</f>
        <v>100</v>
      </c>
      <c r="N73" s="90"/>
    </row>
    <row r="74" spans="1:14" ht="18.75">
      <c r="A74" s="90">
        <v>6</v>
      </c>
      <c r="B74" s="90" t="s">
        <v>204</v>
      </c>
      <c r="C74" s="91">
        <f>'підсумки по предмету'!C184</f>
        <v>12</v>
      </c>
      <c r="D74" s="91">
        <f>'підсумки по предмету'!D184</f>
        <v>0</v>
      </c>
      <c r="E74" s="92">
        <f>'підсумки по предмету'!E184</f>
        <v>0</v>
      </c>
      <c r="F74" s="91">
        <f>'підсумки по предмету'!F184</f>
        <v>4</v>
      </c>
      <c r="G74" s="92">
        <f>'підсумки по предмету'!G184</f>
        <v>33.333333333333329</v>
      </c>
      <c r="H74" s="91">
        <f>'підсумки по предмету'!H184</f>
        <v>8</v>
      </c>
      <c r="I74" s="92">
        <f>'підсумки по предмету'!I184</f>
        <v>66.666666666666657</v>
      </c>
      <c r="J74" s="91">
        <f>'підсумки по предмету'!J184</f>
        <v>0</v>
      </c>
      <c r="K74" s="92">
        <f>'підсумки по предмету'!K184</f>
        <v>0</v>
      </c>
      <c r="L74" s="92">
        <f t="shared" ref="L74:L81" si="26">I74+K74</f>
        <v>66.666666666666657</v>
      </c>
      <c r="M74" s="92">
        <f t="shared" ref="M74:M81" si="27">G74+I74+K74</f>
        <v>99.999999999999986</v>
      </c>
      <c r="N74" s="90"/>
    </row>
    <row r="75" spans="1:14" ht="18.75">
      <c r="A75" s="90">
        <v>7</v>
      </c>
      <c r="B75" s="90" t="s">
        <v>87</v>
      </c>
      <c r="C75" s="91">
        <f>'підсумки по предмету'!C148</f>
        <v>9</v>
      </c>
      <c r="D75" s="91">
        <f>'підсумки по предмету'!D148</f>
        <v>0</v>
      </c>
      <c r="E75" s="92">
        <f>'підсумки по предмету'!E148</f>
        <v>0</v>
      </c>
      <c r="F75" s="91">
        <f>'підсумки по предмету'!F148</f>
        <v>2</v>
      </c>
      <c r="G75" s="92">
        <f>'підсумки по предмету'!G148</f>
        <v>22.222222222222221</v>
      </c>
      <c r="H75" s="91">
        <f>'підсумки по предмету'!H148</f>
        <v>5</v>
      </c>
      <c r="I75" s="92">
        <f>'підсумки по предмету'!I148</f>
        <v>55.555555555555557</v>
      </c>
      <c r="J75" s="91">
        <f>'підсумки по предмету'!J148</f>
        <v>2</v>
      </c>
      <c r="K75" s="92">
        <f>'підсумки по предмету'!K148</f>
        <v>22.222222222222221</v>
      </c>
      <c r="L75" s="92">
        <f t="shared" si="26"/>
        <v>77.777777777777771</v>
      </c>
      <c r="M75" s="92">
        <f t="shared" si="27"/>
        <v>100</v>
      </c>
      <c r="N75" s="90"/>
    </row>
    <row r="76" spans="1:14" ht="18.75">
      <c r="A76" s="90">
        <v>8</v>
      </c>
      <c r="B76" s="90" t="s">
        <v>87</v>
      </c>
      <c r="C76" s="91">
        <f>'підсумки по предмету'!C149</f>
        <v>17</v>
      </c>
      <c r="D76" s="91">
        <f>'підсумки по предмету'!D149</f>
        <v>2</v>
      </c>
      <c r="E76" s="92">
        <f>'підсумки по предмету'!E149</f>
        <v>11.76470588235294</v>
      </c>
      <c r="F76" s="91">
        <f>'підсумки по предмету'!F149</f>
        <v>11</v>
      </c>
      <c r="G76" s="92">
        <f>'підсумки по предмету'!G149</f>
        <v>64.705882352941174</v>
      </c>
      <c r="H76" s="91">
        <f>'підсумки по предмету'!H149</f>
        <v>2</v>
      </c>
      <c r="I76" s="92">
        <f>'підсумки по предмету'!I149</f>
        <v>11.76470588235294</v>
      </c>
      <c r="J76" s="91">
        <f>'підсумки по предмету'!J149</f>
        <v>2</v>
      </c>
      <c r="K76" s="92">
        <f>'підсумки по предмету'!K149</f>
        <v>11.76470588235294</v>
      </c>
      <c r="L76" s="92">
        <f t="shared" si="26"/>
        <v>23.52941176470588</v>
      </c>
      <c r="M76" s="92">
        <f t="shared" si="27"/>
        <v>88.235294117647058</v>
      </c>
      <c r="N76" s="90"/>
    </row>
    <row r="77" spans="1:14" ht="18.75">
      <c r="A77" s="90">
        <v>10</v>
      </c>
      <c r="B77" s="96" t="s">
        <v>87</v>
      </c>
      <c r="C77" s="91">
        <f>'підсумки по предмету'!C151</f>
        <v>10</v>
      </c>
      <c r="D77" s="91">
        <f>'підсумки по предмету'!D151</f>
        <v>0</v>
      </c>
      <c r="E77" s="92">
        <f>'підсумки по предмету'!E151</f>
        <v>0</v>
      </c>
      <c r="F77" s="91">
        <f>'підсумки по предмету'!F151</f>
        <v>6</v>
      </c>
      <c r="G77" s="92">
        <f>'підсумки по предмету'!G151</f>
        <v>60</v>
      </c>
      <c r="H77" s="91">
        <f>'підсумки по предмету'!H151</f>
        <v>2</v>
      </c>
      <c r="I77" s="92">
        <f>'підсумки по предмету'!I151</f>
        <v>20</v>
      </c>
      <c r="J77" s="91">
        <f>'підсумки по предмету'!J151</f>
        <v>2</v>
      </c>
      <c r="K77" s="92">
        <f>'підсумки по предмету'!K151</f>
        <v>20</v>
      </c>
      <c r="L77" s="92">
        <f t="shared" si="26"/>
        <v>40</v>
      </c>
      <c r="M77" s="92">
        <f t="shared" si="27"/>
        <v>100</v>
      </c>
      <c r="N77" s="90"/>
    </row>
    <row r="78" spans="1:14" ht="18.75">
      <c r="A78" s="90">
        <v>7</v>
      </c>
      <c r="B78" s="90" t="s">
        <v>205</v>
      </c>
      <c r="C78" s="91">
        <f>'підсумки по предмету'!C164</f>
        <v>9</v>
      </c>
      <c r="D78" s="91">
        <f>'підсумки по предмету'!D164</f>
        <v>0</v>
      </c>
      <c r="E78" s="92">
        <f>'підсумки по предмету'!E164</f>
        <v>0</v>
      </c>
      <c r="F78" s="91">
        <f>'підсумки по предмету'!F164</f>
        <v>1</v>
      </c>
      <c r="G78" s="92">
        <f>'підсумки по предмету'!G164</f>
        <v>11.111111111111111</v>
      </c>
      <c r="H78" s="91">
        <f>'підсумки по предмету'!H164</f>
        <v>7</v>
      </c>
      <c r="I78" s="92">
        <f>'підсумки по предмету'!I164</f>
        <v>77.777777777777786</v>
      </c>
      <c r="J78" s="91">
        <f>'підсумки по предмету'!J164</f>
        <v>1</v>
      </c>
      <c r="K78" s="92">
        <f>'підсумки по предмету'!K164</f>
        <v>11.111111111111111</v>
      </c>
      <c r="L78" s="92">
        <f t="shared" si="26"/>
        <v>88.8888888888889</v>
      </c>
      <c r="M78" s="92">
        <f t="shared" si="27"/>
        <v>100.00000000000001</v>
      </c>
      <c r="N78" s="90"/>
    </row>
    <row r="79" spans="1:14" ht="18.75">
      <c r="A79" s="90">
        <v>8</v>
      </c>
      <c r="B79" s="90" t="s">
        <v>205</v>
      </c>
      <c r="C79" s="91">
        <f>'підсумки по предмету'!C165</f>
        <v>17</v>
      </c>
      <c r="D79" s="91">
        <f>'підсумки по предмету'!D165</f>
        <v>3</v>
      </c>
      <c r="E79" s="92">
        <f>'підсумки по предмету'!E165</f>
        <v>17.647058823529413</v>
      </c>
      <c r="F79" s="91">
        <f>'підсумки по предмету'!F165</f>
        <v>10</v>
      </c>
      <c r="G79" s="92">
        <f>'підсумки по предмету'!G165</f>
        <v>58.82352941176471</v>
      </c>
      <c r="H79" s="91">
        <f>'підсумки по предмету'!H165</f>
        <v>2</v>
      </c>
      <c r="I79" s="92">
        <f>'підсумки по предмету'!I165</f>
        <v>11.76470588235294</v>
      </c>
      <c r="J79" s="91">
        <f>'підсумки по предмету'!J165</f>
        <v>2</v>
      </c>
      <c r="K79" s="92">
        <f>'підсумки по предмету'!K165</f>
        <v>11.76470588235294</v>
      </c>
      <c r="L79" s="92">
        <f t="shared" si="26"/>
        <v>23.52941176470588</v>
      </c>
      <c r="M79" s="92">
        <f t="shared" si="27"/>
        <v>82.352941176470594</v>
      </c>
      <c r="N79" s="90"/>
    </row>
    <row r="80" spans="1:14" ht="18.75">
      <c r="A80" s="90">
        <v>10</v>
      </c>
      <c r="B80" s="90" t="s">
        <v>205</v>
      </c>
      <c r="C80" s="91">
        <f>'підсумки по предмету'!C167</f>
        <v>10</v>
      </c>
      <c r="D80" s="91">
        <f>'підсумки по предмету'!D167</f>
        <v>0</v>
      </c>
      <c r="E80" s="92">
        <f>'підсумки по предмету'!E167</f>
        <v>0</v>
      </c>
      <c r="F80" s="91">
        <f>'підсумки по предмету'!F167</f>
        <v>5</v>
      </c>
      <c r="G80" s="92">
        <f>'підсумки по предмету'!G167</f>
        <v>50</v>
      </c>
      <c r="H80" s="91">
        <f>'підсумки по предмету'!H167</f>
        <v>3</v>
      </c>
      <c r="I80" s="92">
        <f>'підсумки по предмету'!I167</f>
        <v>30</v>
      </c>
      <c r="J80" s="91">
        <f>'підсумки по предмету'!J167</f>
        <v>2</v>
      </c>
      <c r="K80" s="92">
        <f>'підсумки по предмету'!K167</f>
        <v>20</v>
      </c>
      <c r="L80" s="92">
        <f t="shared" ref="L80" si="28">I80+K80</f>
        <v>50</v>
      </c>
      <c r="M80" s="92">
        <f t="shared" ref="M80" si="29">G80+I80+K80</f>
        <v>100</v>
      </c>
      <c r="N80" s="90"/>
    </row>
    <row r="81" spans="1:16" ht="21">
      <c r="A81" s="90"/>
      <c r="B81" s="90" t="s">
        <v>200</v>
      </c>
      <c r="C81" s="93">
        <f>SUM(C73:C80)</f>
        <v>100</v>
      </c>
      <c r="D81" s="93">
        <f>SUM(D73:D80)</f>
        <v>5</v>
      </c>
      <c r="E81" s="94">
        <f t="shared" ref="E81" si="30">D81/C81*100</f>
        <v>5</v>
      </c>
      <c r="F81" s="93">
        <f>SUM(F73:F80)</f>
        <v>47</v>
      </c>
      <c r="G81" s="94">
        <f>F81/C81*100</f>
        <v>47</v>
      </c>
      <c r="H81" s="93">
        <f>SUM(H73:H80)</f>
        <v>35</v>
      </c>
      <c r="I81" s="94">
        <f t="shared" ref="I81" si="31">H81/C81*100</f>
        <v>35</v>
      </c>
      <c r="J81" s="93">
        <f>SUM(J73:J80)</f>
        <v>13</v>
      </c>
      <c r="K81" s="94">
        <f t="shared" ref="K81" si="32">J81/C81*100</f>
        <v>13</v>
      </c>
      <c r="L81" s="94">
        <f t="shared" si="26"/>
        <v>48</v>
      </c>
      <c r="M81" s="94">
        <f t="shared" si="27"/>
        <v>95</v>
      </c>
      <c r="N81" s="93"/>
      <c r="P81" s="97">
        <f>D81+F81+H81+J81</f>
        <v>100</v>
      </c>
    </row>
    <row r="85" spans="1:16">
      <c r="A85" s="188" t="s">
        <v>305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</row>
    <row r="86" spans="1:16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</row>
    <row r="87" spans="1:16" ht="31.5" customHeight="1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</row>
    <row r="88" spans="1:16" ht="18.75">
      <c r="A88" s="190" t="s">
        <v>156</v>
      </c>
      <c r="B88" s="192" t="s">
        <v>197</v>
      </c>
      <c r="C88" s="193" t="s">
        <v>158</v>
      </c>
      <c r="D88" s="193" t="s">
        <v>159</v>
      </c>
      <c r="E88" s="193"/>
      <c r="F88" s="193"/>
      <c r="G88" s="193"/>
      <c r="H88" s="193"/>
      <c r="I88" s="193"/>
      <c r="J88" s="193"/>
      <c r="K88" s="193"/>
      <c r="L88" s="194" t="s">
        <v>160</v>
      </c>
      <c r="M88" s="194" t="s">
        <v>161</v>
      </c>
      <c r="N88" s="195" t="s">
        <v>162</v>
      </c>
    </row>
    <row r="89" spans="1:16" ht="55.5" customHeight="1">
      <c r="A89" s="191"/>
      <c r="B89" s="192"/>
      <c r="C89" s="193"/>
      <c r="D89" s="89" t="s">
        <v>163</v>
      </c>
      <c r="E89" s="89" t="s">
        <v>34</v>
      </c>
      <c r="F89" s="89" t="s">
        <v>164</v>
      </c>
      <c r="G89" s="89" t="s">
        <v>34</v>
      </c>
      <c r="H89" s="89" t="s">
        <v>165</v>
      </c>
      <c r="I89" s="89" t="s">
        <v>34</v>
      </c>
      <c r="J89" s="89" t="s">
        <v>166</v>
      </c>
      <c r="K89" s="89" t="s">
        <v>34</v>
      </c>
      <c r="L89" s="194"/>
      <c r="M89" s="194"/>
      <c r="N89" s="195"/>
    </row>
    <row r="90" spans="1:16" ht="18.75">
      <c r="A90" s="90">
        <v>7</v>
      </c>
      <c r="B90" s="90" t="s">
        <v>91</v>
      </c>
      <c r="C90" s="91">
        <f>'підсумки по предмету'!C411</f>
        <v>9</v>
      </c>
      <c r="D90" s="91">
        <f>'підсумки по предмету'!D411</f>
        <v>0</v>
      </c>
      <c r="E90" s="92">
        <f>'підсумки по предмету'!E411</f>
        <v>0</v>
      </c>
      <c r="F90" s="91">
        <f>'підсумки по предмету'!F411</f>
        <v>0</v>
      </c>
      <c r="G90" s="92">
        <f>'підсумки по предмету'!G411</f>
        <v>0</v>
      </c>
      <c r="H90" s="91">
        <f>'підсумки по предмету'!H411</f>
        <v>6</v>
      </c>
      <c r="I90" s="92">
        <f>'підсумки по предмету'!I411</f>
        <v>66.666666666666657</v>
      </c>
      <c r="J90" s="91">
        <f>'підсумки по предмету'!J411</f>
        <v>3</v>
      </c>
      <c r="K90" s="92">
        <f>'підсумки по предмету'!K411</f>
        <v>33.333333333333329</v>
      </c>
      <c r="L90" s="92">
        <f t="shared" ref="L90:L95" si="33">I90+K90</f>
        <v>99.999999999999986</v>
      </c>
      <c r="M90" s="92">
        <f t="shared" ref="M90:M95" si="34">G90+I90+K90</f>
        <v>99.999999999999986</v>
      </c>
      <c r="N90" s="90"/>
    </row>
    <row r="91" spans="1:16" ht="18.75">
      <c r="A91" s="90">
        <v>8</v>
      </c>
      <c r="B91" s="90" t="s">
        <v>91</v>
      </c>
      <c r="C91" s="91">
        <f>'підсумки по предмету'!C412</f>
        <v>17</v>
      </c>
      <c r="D91" s="91">
        <f>'підсумки по предмету'!D412</f>
        <v>2</v>
      </c>
      <c r="E91" s="92">
        <f>'підсумки по предмету'!E412</f>
        <v>11.76470588235294</v>
      </c>
      <c r="F91" s="91">
        <f>'підсумки по предмету'!F412</f>
        <v>9</v>
      </c>
      <c r="G91" s="92">
        <f>'підсумки по предмету'!G412</f>
        <v>52.941176470588239</v>
      </c>
      <c r="H91" s="91">
        <f>'підсумки по предмету'!H412</f>
        <v>5</v>
      </c>
      <c r="I91" s="92">
        <f>'підсумки по предмету'!I412</f>
        <v>29.411764705882355</v>
      </c>
      <c r="J91" s="91">
        <f>'підсумки по предмету'!J412</f>
        <v>1</v>
      </c>
      <c r="K91" s="92">
        <f>'підсумки по предмету'!K412</f>
        <v>5.8823529411764701</v>
      </c>
      <c r="L91" s="92">
        <f t="shared" si="33"/>
        <v>35.294117647058826</v>
      </c>
      <c r="M91" s="92">
        <f t="shared" si="34"/>
        <v>88.235294117647058</v>
      </c>
      <c r="N91" s="90"/>
    </row>
    <row r="92" spans="1:16" ht="18.75">
      <c r="A92" s="90">
        <v>9</v>
      </c>
      <c r="B92" s="90" t="s">
        <v>91</v>
      </c>
      <c r="C92" s="91">
        <f>'підсумки по предмету'!C413</f>
        <v>15</v>
      </c>
      <c r="D92" s="91">
        <f>'підсумки по предмету'!D413</f>
        <v>0</v>
      </c>
      <c r="E92" s="92">
        <f>'підсумки по предмету'!E413</f>
        <v>0</v>
      </c>
      <c r="F92" s="91">
        <f>'підсумки по предмету'!F413</f>
        <v>6</v>
      </c>
      <c r="G92" s="92">
        <f>'підсумки по предмету'!G413</f>
        <v>40</v>
      </c>
      <c r="H92" s="91">
        <f>'підсумки по предмету'!H413</f>
        <v>8</v>
      </c>
      <c r="I92" s="92">
        <f>'підсумки по предмету'!I413</f>
        <v>53.333333333333336</v>
      </c>
      <c r="J92" s="91">
        <f>'підсумки по предмету'!J413</f>
        <v>1</v>
      </c>
      <c r="K92" s="92">
        <f>'підсумки по предмету'!K413</f>
        <v>6.666666666666667</v>
      </c>
      <c r="L92" s="92">
        <f t="shared" si="33"/>
        <v>60</v>
      </c>
      <c r="M92" s="92">
        <f t="shared" si="34"/>
        <v>100.00000000000001</v>
      </c>
      <c r="N92" s="90"/>
    </row>
    <row r="93" spans="1:16" ht="18.75">
      <c r="A93" s="90">
        <v>10</v>
      </c>
      <c r="B93" s="90" t="s">
        <v>91</v>
      </c>
      <c r="C93" s="91">
        <f>'підсумки по предмету'!C414</f>
        <v>10</v>
      </c>
      <c r="D93" s="91">
        <f>'підсумки по предмету'!D414</f>
        <v>0</v>
      </c>
      <c r="E93" s="92">
        <f>'підсумки по предмету'!E414</f>
        <v>0</v>
      </c>
      <c r="F93" s="91">
        <f>'підсумки по предмету'!F414</f>
        <v>3</v>
      </c>
      <c r="G93" s="92">
        <f>'підсумки по предмету'!G414</f>
        <v>30</v>
      </c>
      <c r="H93" s="91">
        <f>'підсумки по предмету'!H414</f>
        <v>6</v>
      </c>
      <c r="I93" s="92">
        <f>'підсумки по предмету'!I414</f>
        <v>60</v>
      </c>
      <c r="J93" s="91">
        <f>'підсумки по предмету'!J414</f>
        <v>1</v>
      </c>
      <c r="K93" s="92">
        <f>'підсумки по предмету'!K414</f>
        <v>10</v>
      </c>
      <c r="L93" s="92">
        <f t="shared" si="33"/>
        <v>70</v>
      </c>
      <c r="M93" s="92">
        <f t="shared" si="34"/>
        <v>100</v>
      </c>
      <c r="N93" s="90"/>
    </row>
    <row r="94" spans="1:16" ht="18.75">
      <c r="A94" s="90">
        <v>11</v>
      </c>
      <c r="B94" s="96" t="s">
        <v>91</v>
      </c>
      <c r="C94" s="91">
        <f>'підсумки по предмету'!C415</f>
        <v>7</v>
      </c>
      <c r="D94" s="91">
        <f>'підсумки по предмету'!D415</f>
        <v>0</v>
      </c>
      <c r="E94" s="92">
        <f>'підсумки по предмету'!E415</f>
        <v>0</v>
      </c>
      <c r="F94" s="91">
        <f>'підсумки по предмету'!F415</f>
        <v>1</v>
      </c>
      <c r="G94" s="92">
        <f>'підсумки по предмету'!G415</f>
        <v>14.285714285714285</v>
      </c>
      <c r="H94" s="91">
        <f>'підсумки по предмету'!H415</f>
        <v>5</v>
      </c>
      <c r="I94" s="92">
        <f>'підсумки по предмету'!I415</f>
        <v>71.428571428571431</v>
      </c>
      <c r="J94" s="91">
        <f>'підсумки по предмету'!J415</f>
        <v>1</v>
      </c>
      <c r="K94" s="92">
        <f>'підсумки по предмету'!K415</f>
        <v>14.285714285714285</v>
      </c>
      <c r="L94" s="92">
        <f t="shared" si="33"/>
        <v>85.714285714285722</v>
      </c>
      <c r="M94" s="92">
        <f t="shared" si="34"/>
        <v>100</v>
      </c>
      <c r="N94" s="90"/>
    </row>
    <row r="95" spans="1:16" ht="21">
      <c r="A95" s="90"/>
      <c r="B95" s="90" t="s">
        <v>200</v>
      </c>
      <c r="C95" s="93">
        <f>SUM(C90:C94)</f>
        <v>58</v>
      </c>
      <c r="D95" s="93">
        <f>SUM(D90:D94)</f>
        <v>2</v>
      </c>
      <c r="E95" s="94">
        <f t="shared" ref="E95" si="35">D95/C95*100</f>
        <v>3.4482758620689653</v>
      </c>
      <c r="F95" s="93">
        <f>SUM(F90:F94)</f>
        <v>19</v>
      </c>
      <c r="G95" s="94">
        <f t="shared" ref="G95" si="36">F95/C95*100</f>
        <v>32.758620689655174</v>
      </c>
      <c r="H95" s="93">
        <f>SUM(H90:H94)</f>
        <v>30</v>
      </c>
      <c r="I95" s="94">
        <f t="shared" ref="I95" si="37">H95/C95*100</f>
        <v>51.724137931034484</v>
      </c>
      <c r="J95" s="93">
        <f>SUM(J90:J94)</f>
        <v>7</v>
      </c>
      <c r="K95" s="94">
        <f t="shared" ref="K95" si="38">J95/C95*100</f>
        <v>12.068965517241379</v>
      </c>
      <c r="L95" s="94">
        <f t="shared" si="33"/>
        <v>63.793103448275865</v>
      </c>
      <c r="M95" s="94">
        <f t="shared" si="34"/>
        <v>96.551724137931032</v>
      </c>
      <c r="N95" s="93"/>
      <c r="P95" s="97">
        <f>D95+F95+H95+J95</f>
        <v>58</v>
      </c>
    </row>
    <row r="100" spans="1:16">
      <c r="A100" s="188" t="s">
        <v>306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</row>
    <row r="101" spans="1:16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</row>
    <row r="102" spans="1:16" ht="31.5" customHeight="1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</row>
    <row r="103" spans="1:16" ht="18.75">
      <c r="A103" s="190" t="s">
        <v>156</v>
      </c>
      <c r="B103" s="192" t="s">
        <v>197</v>
      </c>
      <c r="C103" s="193" t="s">
        <v>158</v>
      </c>
      <c r="D103" s="193" t="s">
        <v>159</v>
      </c>
      <c r="E103" s="193"/>
      <c r="F103" s="193"/>
      <c r="G103" s="193"/>
      <c r="H103" s="193"/>
      <c r="I103" s="193"/>
      <c r="J103" s="193"/>
      <c r="K103" s="193"/>
      <c r="L103" s="194" t="s">
        <v>160</v>
      </c>
      <c r="M103" s="194" t="s">
        <v>161</v>
      </c>
      <c r="N103" s="195" t="s">
        <v>162</v>
      </c>
    </row>
    <row r="104" spans="1:16" ht="75.75" customHeight="1">
      <c r="A104" s="191"/>
      <c r="B104" s="192"/>
      <c r="C104" s="193"/>
      <c r="D104" s="89" t="s">
        <v>163</v>
      </c>
      <c r="E104" s="89" t="s">
        <v>34</v>
      </c>
      <c r="F104" s="89" t="s">
        <v>164</v>
      </c>
      <c r="G104" s="89" t="s">
        <v>34</v>
      </c>
      <c r="H104" s="89" t="s">
        <v>165</v>
      </c>
      <c r="I104" s="89" t="s">
        <v>34</v>
      </c>
      <c r="J104" s="89" t="s">
        <v>166</v>
      </c>
      <c r="K104" s="89" t="s">
        <v>34</v>
      </c>
      <c r="L104" s="194"/>
      <c r="M104" s="194"/>
      <c r="N104" s="195"/>
    </row>
    <row r="105" spans="1:16" ht="18.75">
      <c r="A105" s="90">
        <v>7</v>
      </c>
      <c r="B105" s="90" t="s">
        <v>89</v>
      </c>
      <c r="C105" s="91">
        <f>'підсумки по предмету'!C346</f>
        <v>9</v>
      </c>
      <c r="D105" s="91">
        <f>'підсумки по предмету'!D346</f>
        <v>0</v>
      </c>
      <c r="E105" s="92">
        <f>'підсумки по предмету'!E346</f>
        <v>0</v>
      </c>
      <c r="F105" s="91">
        <f>'підсумки по предмету'!F346</f>
        <v>0</v>
      </c>
      <c r="G105" s="92">
        <f>'підсумки по предмету'!G346</f>
        <v>0</v>
      </c>
      <c r="H105" s="91">
        <f>'підсумки по предмету'!H346</f>
        <v>6</v>
      </c>
      <c r="I105" s="92">
        <f>'підсумки по предмету'!I346</f>
        <v>66.666666666666657</v>
      </c>
      <c r="J105" s="91">
        <f>'підсумки по предмету'!J346</f>
        <v>3</v>
      </c>
      <c r="K105" s="92">
        <f>'підсумки по предмету'!K346</f>
        <v>33.333333333333329</v>
      </c>
      <c r="L105" s="92">
        <f>I105+K105</f>
        <v>99.999999999999986</v>
      </c>
      <c r="M105" s="92">
        <f>G105+I105+K105</f>
        <v>99.999999999999986</v>
      </c>
      <c r="N105" s="90"/>
    </row>
    <row r="106" spans="1:16" ht="18.75">
      <c r="A106" s="90">
        <v>8</v>
      </c>
      <c r="B106" s="90" t="s">
        <v>89</v>
      </c>
      <c r="C106" s="91">
        <f>'підсумки по предмету'!C347</f>
        <v>17</v>
      </c>
      <c r="D106" s="91">
        <f>'підсумки по предмету'!D347</f>
        <v>3</v>
      </c>
      <c r="E106" s="92">
        <f>'підсумки по предмету'!E347</f>
        <v>17.647058823529413</v>
      </c>
      <c r="F106" s="91">
        <f>'підсумки по предмету'!F347</f>
        <v>2</v>
      </c>
      <c r="G106" s="92">
        <f>'підсумки по предмету'!G347</f>
        <v>11.76470588235294</v>
      </c>
      <c r="H106" s="91">
        <f>'підсумки по предмету'!H347</f>
        <v>11</v>
      </c>
      <c r="I106" s="92">
        <f>'підсумки по предмету'!I347</f>
        <v>64.705882352941174</v>
      </c>
      <c r="J106" s="91">
        <f>'підсумки по предмету'!J347</f>
        <v>1</v>
      </c>
      <c r="K106" s="92">
        <f>'підсумки по предмету'!K347</f>
        <v>5.8823529411764701</v>
      </c>
      <c r="L106" s="92">
        <f t="shared" ref="L106:L111" si="39">I106+K106</f>
        <v>70.588235294117638</v>
      </c>
      <c r="M106" s="92">
        <f t="shared" ref="M106:M111" si="40">G106+I106+K106</f>
        <v>82.35294117647058</v>
      </c>
      <c r="N106" s="90"/>
    </row>
    <row r="107" spans="1:16" ht="18.75">
      <c r="A107" s="90">
        <v>9</v>
      </c>
      <c r="B107" s="90" t="s">
        <v>89</v>
      </c>
      <c r="C107" s="91">
        <f>'підсумки по предмету'!C348</f>
        <v>15</v>
      </c>
      <c r="D107" s="91">
        <f>'підсумки по предмету'!D348</f>
        <v>0</v>
      </c>
      <c r="E107" s="92">
        <f>'підсумки по предмету'!E348</f>
        <v>0</v>
      </c>
      <c r="F107" s="91">
        <f>'підсумки по предмету'!F348</f>
        <v>6</v>
      </c>
      <c r="G107" s="92">
        <f>'підсумки по предмету'!G348</f>
        <v>40</v>
      </c>
      <c r="H107" s="91">
        <f>'підсумки по предмету'!H348</f>
        <v>7</v>
      </c>
      <c r="I107" s="92">
        <f>'підсумки по предмету'!I348</f>
        <v>46.666666666666664</v>
      </c>
      <c r="J107" s="91">
        <f>'підсумки по предмету'!J348</f>
        <v>2</v>
      </c>
      <c r="K107" s="92">
        <f>'підсумки по предмету'!K348</f>
        <v>13.333333333333334</v>
      </c>
      <c r="L107" s="92">
        <f t="shared" si="39"/>
        <v>60</v>
      </c>
      <c r="M107" s="92">
        <f t="shared" si="40"/>
        <v>99.999999999999986</v>
      </c>
      <c r="N107" s="90"/>
    </row>
    <row r="108" spans="1:16" ht="18.75">
      <c r="A108" s="90">
        <v>10</v>
      </c>
      <c r="B108" s="90" t="s">
        <v>89</v>
      </c>
      <c r="C108" s="91">
        <f>'підсумки по предмету'!C349</f>
        <v>10</v>
      </c>
      <c r="D108" s="91">
        <f>'підсумки по предмету'!D349</f>
        <v>0</v>
      </c>
      <c r="E108" s="92">
        <f>'підсумки по предмету'!E349</f>
        <v>0</v>
      </c>
      <c r="F108" s="91">
        <f>'підсумки по предмету'!F349</f>
        <v>4</v>
      </c>
      <c r="G108" s="92">
        <f>'підсумки по предмету'!G349</f>
        <v>40</v>
      </c>
      <c r="H108" s="91">
        <f>'підсумки по предмету'!H349</f>
        <v>4</v>
      </c>
      <c r="I108" s="92">
        <f>'підсумки по предмету'!I349</f>
        <v>40</v>
      </c>
      <c r="J108" s="91">
        <f>'підсумки по предмету'!J349</f>
        <v>2</v>
      </c>
      <c r="K108" s="92">
        <f>'підсумки по предмету'!K349</f>
        <v>20</v>
      </c>
      <c r="L108" s="92">
        <f t="shared" si="39"/>
        <v>60</v>
      </c>
      <c r="M108" s="92">
        <f t="shared" si="40"/>
        <v>100</v>
      </c>
      <c r="N108" s="90"/>
    </row>
    <row r="109" spans="1:16" ht="18.75">
      <c r="A109" s="90">
        <v>11</v>
      </c>
      <c r="B109" s="96" t="s">
        <v>89</v>
      </c>
      <c r="C109" s="91">
        <f>'підсумки по предмету'!C350</f>
        <v>7</v>
      </c>
      <c r="D109" s="91">
        <f>'підсумки по предмету'!D350</f>
        <v>0</v>
      </c>
      <c r="E109" s="92">
        <f>'підсумки по предмету'!E350</f>
        <v>0</v>
      </c>
      <c r="F109" s="91">
        <f>'підсумки по предмету'!F350</f>
        <v>4</v>
      </c>
      <c r="G109" s="92">
        <f>'підсумки по предмету'!G350</f>
        <v>57.142857142857139</v>
      </c>
      <c r="H109" s="91">
        <f>'підсумки по предмету'!H350</f>
        <v>1</v>
      </c>
      <c r="I109" s="92">
        <f>'підсумки по предмету'!I350</f>
        <v>14.285714285714285</v>
      </c>
      <c r="J109" s="91">
        <f>'підсумки по предмету'!J350</f>
        <v>2</v>
      </c>
      <c r="K109" s="92">
        <f>'підсумки по предмету'!K350</f>
        <v>28.571428571428569</v>
      </c>
      <c r="L109" s="92">
        <f t="shared" si="39"/>
        <v>42.857142857142854</v>
      </c>
      <c r="M109" s="92">
        <f t="shared" si="40"/>
        <v>99.999999999999986</v>
      </c>
      <c r="N109" s="90"/>
    </row>
    <row r="110" spans="1:16" ht="18.75">
      <c r="A110" s="90">
        <v>11</v>
      </c>
      <c r="B110" s="96" t="s">
        <v>262</v>
      </c>
      <c r="C110" s="91">
        <f>'підсумки по предмету'!C504</f>
        <v>7</v>
      </c>
      <c r="D110" s="91">
        <f>'підсумки по предмету'!D504</f>
        <v>0</v>
      </c>
      <c r="E110" s="92">
        <f>'підсумки по предмету'!E504</f>
        <v>0</v>
      </c>
      <c r="F110" s="91">
        <f>'підсумки по предмету'!F504</f>
        <v>1</v>
      </c>
      <c r="G110" s="92">
        <f>'підсумки по предмету'!G504</f>
        <v>14.285714285714285</v>
      </c>
      <c r="H110" s="91">
        <f>'підсумки по предмету'!H504</f>
        <v>4</v>
      </c>
      <c r="I110" s="92">
        <f>'підсумки по предмету'!I504</f>
        <v>57.142857142857139</v>
      </c>
      <c r="J110" s="91">
        <f>'підсумки по предмету'!J504</f>
        <v>2</v>
      </c>
      <c r="K110" s="92">
        <f>'підсумки по предмету'!K504</f>
        <v>28.571428571428569</v>
      </c>
      <c r="L110" s="92">
        <f t="shared" ref="L110" si="41">I110+K110</f>
        <v>85.714285714285708</v>
      </c>
      <c r="M110" s="92">
        <f t="shared" ref="M110" si="42">G110+I110+K110</f>
        <v>99.999999999999986</v>
      </c>
      <c r="N110" s="90"/>
    </row>
    <row r="111" spans="1:16" ht="21">
      <c r="A111" s="90"/>
      <c r="B111" s="90" t="s">
        <v>200</v>
      </c>
      <c r="C111" s="93">
        <f>SUM(C105:C110)</f>
        <v>65</v>
      </c>
      <c r="D111" s="93">
        <f>SUM(D105:D110)</f>
        <v>3</v>
      </c>
      <c r="E111" s="94">
        <f t="shared" ref="E111" si="43">D111/C111*100</f>
        <v>4.6153846153846159</v>
      </c>
      <c r="F111" s="93">
        <f>SUM(F105:F110)</f>
        <v>17</v>
      </c>
      <c r="G111" s="94">
        <f>F111/C111*100</f>
        <v>26.153846153846157</v>
      </c>
      <c r="H111" s="93">
        <f>SUM(H105:H110)</f>
        <v>33</v>
      </c>
      <c r="I111" s="94">
        <f t="shared" ref="I111" si="44">H111/C111*100</f>
        <v>50.769230769230766</v>
      </c>
      <c r="J111" s="93">
        <f>SUM(J105:J110)</f>
        <v>12</v>
      </c>
      <c r="K111" s="94">
        <f t="shared" ref="K111" si="45">J111/C111*100</f>
        <v>18.461538461538463</v>
      </c>
      <c r="L111" s="94">
        <f t="shared" si="39"/>
        <v>69.230769230769226</v>
      </c>
      <c r="M111" s="94">
        <f t="shared" si="40"/>
        <v>95.384615384615387</v>
      </c>
      <c r="N111" s="93"/>
      <c r="P111" s="97">
        <f>D111+F111+H111+J111</f>
        <v>65</v>
      </c>
    </row>
    <row r="115" spans="1:14">
      <c r="A115" s="188" t="s">
        <v>206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</row>
    <row r="116" spans="1:14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</row>
    <row r="117" spans="1:14" ht="34.5" customHeight="1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</row>
    <row r="118" spans="1:14" ht="18.75">
      <c r="A118" s="190" t="s">
        <v>156</v>
      </c>
      <c r="B118" s="192" t="s">
        <v>197</v>
      </c>
      <c r="C118" s="193" t="s">
        <v>158</v>
      </c>
      <c r="D118" s="193" t="s">
        <v>159</v>
      </c>
      <c r="E118" s="193"/>
      <c r="F118" s="193"/>
      <c r="G118" s="193"/>
      <c r="H118" s="193"/>
      <c r="I118" s="193"/>
      <c r="J118" s="193"/>
      <c r="K118" s="193"/>
      <c r="L118" s="194" t="s">
        <v>160</v>
      </c>
      <c r="M118" s="194" t="s">
        <v>161</v>
      </c>
      <c r="N118" s="195" t="s">
        <v>162</v>
      </c>
    </row>
    <row r="119" spans="1:14" ht="73.5" customHeight="1">
      <c r="A119" s="191"/>
      <c r="B119" s="192"/>
      <c r="C119" s="193"/>
      <c r="D119" s="89" t="s">
        <v>163</v>
      </c>
      <c r="E119" s="89" t="s">
        <v>34</v>
      </c>
      <c r="F119" s="89" t="s">
        <v>164</v>
      </c>
      <c r="G119" s="89" t="s">
        <v>34</v>
      </c>
      <c r="H119" s="89" t="s">
        <v>165</v>
      </c>
      <c r="I119" s="89" t="s">
        <v>34</v>
      </c>
      <c r="J119" s="89" t="s">
        <v>166</v>
      </c>
      <c r="K119" s="89" t="s">
        <v>34</v>
      </c>
      <c r="L119" s="194"/>
      <c r="M119" s="194"/>
      <c r="N119" s="195"/>
    </row>
    <row r="120" spans="1:14" ht="18.75">
      <c r="A120" s="90">
        <v>5</v>
      </c>
      <c r="B120" s="90" t="s">
        <v>207</v>
      </c>
      <c r="C120" s="91">
        <f>'підсумки по предмету'!C334</f>
        <v>16</v>
      </c>
      <c r="D120" s="91">
        <f>'підсумки по предмету'!D334</f>
        <v>0</v>
      </c>
      <c r="E120" s="92">
        <f>'підсумки по предмету'!E334</f>
        <v>0</v>
      </c>
      <c r="F120" s="91">
        <f>'підсумки по предмету'!F334</f>
        <v>13</v>
      </c>
      <c r="G120" s="92">
        <f>'підсумки по предмету'!G334</f>
        <v>81.25</v>
      </c>
      <c r="H120" s="91">
        <f>'підсумки по предмету'!H334</f>
        <v>3</v>
      </c>
      <c r="I120" s="92">
        <f>'підсумки по предмету'!I334</f>
        <v>18.75</v>
      </c>
      <c r="J120" s="91">
        <f>'підсумки по предмету'!J334</f>
        <v>0</v>
      </c>
      <c r="K120" s="92">
        <f>'підсумки по предмету'!K334</f>
        <v>0</v>
      </c>
      <c r="L120" s="92">
        <f>I120+K120</f>
        <v>18.75</v>
      </c>
      <c r="M120" s="92">
        <f>G120+I120+K120</f>
        <v>100</v>
      </c>
      <c r="N120" s="90"/>
    </row>
    <row r="121" spans="1:14" ht="18.75">
      <c r="A121" s="90">
        <v>6</v>
      </c>
      <c r="B121" s="90" t="s">
        <v>207</v>
      </c>
      <c r="C121" s="91">
        <f>'підсумки по предмету'!C335</f>
        <v>12</v>
      </c>
      <c r="D121" s="91">
        <f>'підсумки по предмету'!D335</f>
        <v>0</v>
      </c>
      <c r="E121" s="92">
        <f>'підсумки по предмету'!E335</f>
        <v>0</v>
      </c>
      <c r="F121" s="91">
        <f>'підсумки по предмету'!F335</f>
        <v>4</v>
      </c>
      <c r="G121" s="92">
        <f>'підсумки по предмету'!G335</f>
        <v>33.333333333333329</v>
      </c>
      <c r="H121" s="91">
        <f>'підсумки по предмету'!H335</f>
        <v>8</v>
      </c>
      <c r="I121" s="92">
        <f>'підсумки по предмету'!I335</f>
        <v>66.666666666666657</v>
      </c>
      <c r="J121" s="91">
        <f>'підсумки по предмету'!J335</f>
        <v>0</v>
      </c>
      <c r="K121" s="92">
        <f>'підсумки по предмету'!K335</f>
        <v>0</v>
      </c>
      <c r="L121" s="92">
        <f t="shared" ref="L121:L129" si="46">I121+K121</f>
        <v>66.666666666666657</v>
      </c>
      <c r="M121" s="92">
        <f t="shared" ref="M121:M129" si="47">G121+I121+K121</f>
        <v>99.999999999999986</v>
      </c>
      <c r="N121" s="90"/>
    </row>
    <row r="122" spans="1:14" ht="18.75">
      <c r="A122" s="90">
        <v>6</v>
      </c>
      <c r="B122" s="90" t="s">
        <v>73</v>
      </c>
      <c r="C122" s="91">
        <f>'підсумки по предмету'!C363</f>
        <v>12</v>
      </c>
      <c r="D122" s="91">
        <f>'підсумки по предмету'!D363</f>
        <v>1</v>
      </c>
      <c r="E122" s="92">
        <f>'підсумки по предмету'!E363</f>
        <v>8.3333333333333321</v>
      </c>
      <c r="F122" s="91">
        <f>'підсумки по предмету'!F363</f>
        <v>6</v>
      </c>
      <c r="G122" s="92">
        <f>'підсумки по предмету'!G363</f>
        <v>50</v>
      </c>
      <c r="H122" s="91">
        <f>'підсумки по предмету'!H363</f>
        <v>5</v>
      </c>
      <c r="I122" s="92">
        <f>'підсумки по предмету'!I363</f>
        <v>41.666666666666671</v>
      </c>
      <c r="J122" s="91">
        <f>'підсумки по предмету'!J363</f>
        <v>0</v>
      </c>
      <c r="K122" s="92">
        <f>'підсумки по предмету'!K363</f>
        <v>0</v>
      </c>
      <c r="L122" s="92">
        <f t="shared" si="46"/>
        <v>41.666666666666671</v>
      </c>
      <c r="M122" s="92">
        <f t="shared" si="47"/>
        <v>91.666666666666671</v>
      </c>
      <c r="N122" s="90"/>
    </row>
    <row r="123" spans="1:14" ht="18.75">
      <c r="A123" s="90">
        <v>7</v>
      </c>
      <c r="B123" s="90" t="s">
        <v>73</v>
      </c>
      <c r="C123" s="91">
        <f>'підсумки по предмету'!C364</f>
        <v>9</v>
      </c>
      <c r="D123" s="91">
        <f>'підсумки по предмету'!D364</f>
        <v>0</v>
      </c>
      <c r="E123" s="92">
        <f>'підсумки по предмету'!E364</f>
        <v>0</v>
      </c>
      <c r="F123" s="91">
        <f>'підсумки по предмету'!F364</f>
        <v>4</v>
      </c>
      <c r="G123" s="92">
        <f>'підсумки по предмету'!G364</f>
        <v>44.444444444444443</v>
      </c>
      <c r="H123" s="91">
        <f>'підсумки по предмету'!H364</f>
        <v>5</v>
      </c>
      <c r="I123" s="92">
        <f>'підсумки по предмету'!I364</f>
        <v>55.555555555555557</v>
      </c>
      <c r="J123" s="91">
        <f>'підсумки по предмету'!J364</f>
        <v>0</v>
      </c>
      <c r="K123" s="92">
        <f>'підсумки по предмету'!K364</f>
        <v>0</v>
      </c>
      <c r="L123" s="92">
        <f t="shared" si="46"/>
        <v>55.555555555555557</v>
      </c>
      <c r="M123" s="92">
        <f t="shared" si="47"/>
        <v>100</v>
      </c>
      <c r="N123" s="90"/>
    </row>
    <row r="124" spans="1:14" ht="18.75">
      <c r="A124" s="90">
        <v>8</v>
      </c>
      <c r="B124" s="96" t="s">
        <v>73</v>
      </c>
      <c r="C124" s="91">
        <f>'підсумки по предмету'!C365</f>
        <v>17</v>
      </c>
      <c r="D124" s="91">
        <f>'підсумки по предмету'!D365</f>
        <v>5</v>
      </c>
      <c r="E124" s="92">
        <f>'підсумки по предмету'!E365</f>
        <v>29.411764705882355</v>
      </c>
      <c r="F124" s="91">
        <f>'підсумки по предмету'!F365</f>
        <v>8</v>
      </c>
      <c r="G124" s="92">
        <f>'підсумки по предмету'!G365</f>
        <v>47.058823529411761</v>
      </c>
      <c r="H124" s="91">
        <f>'підсумки по предмету'!H365</f>
        <v>3</v>
      </c>
      <c r="I124" s="92">
        <f>'підсумки по предмету'!I365</f>
        <v>17.647058823529413</v>
      </c>
      <c r="J124" s="91">
        <f>'підсумки по предмету'!J365</f>
        <v>1</v>
      </c>
      <c r="K124" s="92">
        <f>'підсумки по предмету'!K365</f>
        <v>5.8823529411764701</v>
      </c>
      <c r="L124" s="92">
        <f t="shared" si="46"/>
        <v>23.529411764705884</v>
      </c>
      <c r="M124" s="92">
        <f t="shared" si="47"/>
        <v>70.588235294117638</v>
      </c>
      <c r="N124" s="90"/>
    </row>
    <row r="125" spans="1:14" ht="18.75">
      <c r="A125" s="90">
        <v>9</v>
      </c>
      <c r="B125" s="90" t="s">
        <v>73</v>
      </c>
      <c r="C125" s="91">
        <f>'підсумки по предмету'!C366</f>
        <v>15</v>
      </c>
      <c r="D125" s="91">
        <f>'підсумки по предмету'!D366</f>
        <v>2</v>
      </c>
      <c r="E125" s="92">
        <f>'підсумки по предмету'!E366</f>
        <v>13.333333333333334</v>
      </c>
      <c r="F125" s="91">
        <f>'підсумки по предмету'!F366</f>
        <v>6</v>
      </c>
      <c r="G125" s="92">
        <f>'підсумки по предмету'!G366</f>
        <v>40</v>
      </c>
      <c r="H125" s="91">
        <f>'підсумки по предмету'!H366</f>
        <v>6</v>
      </c>
      <c r="I125" s="92">
        <f>'підсумки по предмету'!I366</f>
        <v>40</v>
      </c>
      <c r="J125" s="91">
        <f>'підсумки по предмету'!J366</f>
        <v>1</v>
      </c>
      <c r="K125" s="92">
        <f>'підсумки по предмету'!K366</f>
        <v>6.666666666666667</v>
      </c>
      <c r="L125" s="92">
        <f t="shared" si="46"/>
        <v>46.666666666666664</v>
      </c>
      <c r="M125" s="92">
        <f t="shared" si="47"/>
        <v>86.666666666666671</v>
      </c>
      <c r="N125" s="90"/>
    </row>
    <row r="126" spans="1:14" ht="18.75">
      <c r="A126" s="90">
        <v>10</v>
      </c>
      <c r="B126" s="90" t="s">
        <v>73</v>
      </c>
      <c r="C126" s="91">
        <f>'підсумки по предмету'!C367</f>
        <v>10</v>
      </c>
      <c r="D126" s="91">
        <f>'підсумки по предмету'!D367</f>
        <v>0</v>
      </c>
      <c r="E126" s="92">
        <f>'підсумки по предмету'!E367</f>
        <v>0</v>
      </c>
      <c r="F126" s="91">
        <f>'підсумки по предмету'!F367</f>
        <v>7</v>
      </c>
      <c r="G126" s="92">
        <f>'підсумки по предмету'!G367</f>
        <v>70</v>
      </c>
      <c r="H126" s="91">
        <f>'підсумки по предмету'!H367</f>
        <v>3</v>
      </c>
      <c r="I126" s="92">
        <f>'підсумки по предмету'!I367</f>
        <v>30</v>
      </c>
      <c r="J126" s="91">
        <f>'підсумки по предмету'!J367</f>
        <v>0</v>
      </c>
      <c r="K126" s="92">
        <f>'підсумки по предмету'!K367</f>
        <v>0</v>
      </c>
      <c r="L126" s="92">
        <f t="shared" si="46"/>
        <v>30</v>
      </c>
      <c r="M126" s="92">
        <f t="shared" si="47"/>
        <v>100</v>
      </c>
      <c r="N126" s="90"/>
    </row>
    <row r="127" spans="1:14" ht="18.75">
      <c r="A127" s="90">
        <v>10</v>
      </c>
      <c r="B127" s="90" t="s">
        <v>144</v>
      </c>
      <c r="C127" s="91">
        <f>'підсумки по предмету'!C449</f>
        <v>10</v>
      </c>
      <c r="D127" s="91">
        <f>'підсумки по предмету'!D449</f>
        <v>0</v>
      </c>
      <c r="E127" s="92">
        <f>'підсумки по предмету'!E449</f>
        <v>0</v>
      </c>
      <c r="F127" s="91">
        <f>'підсумки по предмету'!F449</f>
        <v>5</v>
      </c>
      <c r="G127" s="92">
        <f>'підсумки по предмету'!G449</f>
        <v>50</v>
      </c>
      <c r="H127" s="91">
        <f>'підсумки по предмету'!H449</f>
        <v>2</v>
      </c>
      <c r="I127" s="92">
        <f>'підсумки по предмету'!I449</f>
        <v>20</v>
      </c>
      <c r="J127" s="91">
        <f>'підсумки по предмету'!J449</f>
        <v>3</v>
      </c>
      <c r="K127" s="92">
        <f>'підсумки по предмету'!K449</f>
        <v>30</v>
      </c>
      <c r="L127" s="92">
        <f t="shared" ref="L127:L128" si="48">I127+K127</f>
        <v>50</v>
      </c>
      <c r="M127" s="92">
        <f t="shared" ref="M127:M128" si="49">G127+I127+K127</f>
        <v>100</v>
      </c>
      <c r="N127" s="90"/>
    </row>
    <row r="128" spans="1:14" ht="18.75">
      <c r="A128" s="90">
        <v>11</v>
      </c>
      <c r="B128" s="90" t="s">
        <v>147</v>
      </c>
      <c r="C128" s="91">
        <f>'підсумки по предмету'!C261</f>
        <v>7</v>
      </c>
      <c r="D128" s="91">
        <f>'підсумки по предмету'!D261</f>
        <v>0</v>
      </c>
      <c r="E128" s="92">
        <f>'підсумки по предмету'!E261</f>
        <v>0</v>
      </c>
      <c r="F128" s="91">
        <f>'підсумки по предмету'!F261</f>
        <v>4</v>
      </c>
      <c r="G128" s="92">
        <f>'підсумки по предмету'!G261</f>
        <v>57.142857142857139</v>
      </c>
      <c r="H128" s="91">
        <f>'підсумки по предмету'!H261</f>
        <v>2</v>
      </c>
      <c r="I128" s="92">
        <f>'підсумки по предмету'!I261</f>
        <v>28.571428571428569</v>
      </c>
      <c r="J128" s="91">
        <f>'підсумки по предмету'!J261</f>
        <v>1</v>
      </c>
      <c r="K128" s="92">
        <f>'підсумки по предмету'!K261</f>
        <v>14.285714285714285</v>
      </c>
      <c r="L128" s="92">
        <f t="shared" si="48"/>
        <v>42.857142857142854</v>
      </c>
      <c r="M128" s="92">
        <f t="shared" si="49"/>
        <v>100</v>
      </c>
      <c r="N128" s="90"/>
    </row>
    <row r="129" spans="1:17" ht="21">
      <c r="A129" s="90"/>
      <c r="B129" s="90" t="s">
        <v>200</v>
      </c>
      <c r="C129" s="93">
        <f>SUM(C120:C128)</f>
        <v>108</v>
      </c>
      <c r="D129" s="93">
        <f>SUM(D120:D128)</f>
        <v>8</v>
      </c>
      <c r="E129" s="94">
        <f t="shared" ref="E129" si="50">D129/C129*100</f>
        <v>7.4074074074074066</v>
      </c>
      <c r="F129" s="93">
        <f>SUM(F120:F128)</f>
        <v>57</v>
      </c>
      <c r="G129" s="94">
        <f>F129/C129*100</f>
        <v>52.777777777777779</v>
      </c>
      <c r="H129" s="93">
        <f>SUM(H120:H128)</f>
        <v>37</v>
      </c>
      <c r="I129" s="94">
        <f t="shared" ref="I129" si="51">H129/C129*100</f>
        <v>34.25925925925926</v>
      </c>
      <c r="J129" s="93">
        <f>SUM(J120:J128)</f>
        <v>6</v>
      </c>
      <c r="K129" s="94">
        <f t="shared" ref="K129" si="52">J129/C129*100</f>
        <v>5.5555555555555554</v>
      </c>
      <c r="L129" s="94">
        <f t="shared" si="46"/>
        <v>39.814814814814817</v>
      </c>
      <c r="M129" s="94">
        <f t="shared" si="47"/>
        <v>92.592592592592595</v>
      </c>
      <c r="N129" s="93"/>
      <c r="P129" s="97">
        <f>D129+F129+H129+J129</f>
        <v>108</v>
      </c>
    </row>
    <row r="130" spans="1:17">
      <c r="Q130" t="s">
        <v>298</v>
      </c>
    </row>
    <row r="133" spans="1:17">
      <c r="A133" s="188" t="s">
        <v>307</v>
      </c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</row>
    <row r="134" spans="1:17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1:17" ht="33" customHeight="1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1:17" ht="18.75">
      <c r="A136" s="190" t="s">
        <v>156</v>
      </c>
      <c r="B136" s="192" t="s">
        <v>197</v>
      </c>
      <c r="C136" s="193" t="s">
        <v>158</v>
      </c>
      <c r="D136" s="193" t="s">
        <v>159</v>
      </c>
      <c r="E136" s="193"/>
      <c r="F136" s="193"/>
      <c r="G136" s="193"/>
      <c r="H136" s="193"/>
      <c r="I136" s="193"/>
      <c r="J136" s="193"/>
      <c r="K136" s="193"/>
      <c r="L136" s="194" t="s">
        <v>160</v>
      </c>
      <c r="M136" s="194" t="s">
        <v>161</v>
      </c>
      <c r="N136" s="195" t="s">
        <v>162</v>
      </c>
    </row>
    <row r="137" spans="1:17" ht="75" customHeight="1">
      <c r="A137" s="191"/>
      <c r="B137" s="192"/>
      <c r="C137" s="193"/>
      <c r="D137" s="89" t="s">
        <v>163</v>
      </c>
      <c r="E137" s="89" t="s">
        <v>34</v>
      </c>
      <c r="F137" s="89" t="s">
        <v>164</v>
      </c>
      <c r="G137" s="89" t="s">
        <v>34</v>
      </c>
      <c r="H137" s="89" t="s">
        <v>165</v>
      </c>
      <c r="I137" s="89" t="s">
        <v>34</v>
      </c>
      <c r="J137" s="89" t="s">
        <v>166</v>
      </c>
      <c r="K137" s="89" t="s">
        <v>34</v>
      </c>
      <c r="L137" s="194"/>
      <c r="M137" s="194"/>
      <c r="N137" s="195"/>
    </row>
    <row r="138" spans="1:17" ht="18.75">
      <c r="A138" s="90">
        <v>5</v>
      </c>
      <c r="B138" s="90" t="s">
        <v>208</v>
      </c>
      <c r="C138" s="91">
        <f>'підсумки по предмету'!C196</f>
        <v>16</v>
      </c>
      <c r="D138" s="91">
        <f>'підсумки по предмету'!D196</f>
        <v>0</v>
      </c>
      <c r="E138" s="92">
        <f>'підсумки по предмету'!E196</f>
        <v>0</v>
      </c>
      <c r="F138" s="91">
        <f>'підсумки по предмету'!F196</f>
        <v>8</v>
      </c>
      <c r="G138" s="92">
        <f>'підсумки по предмету'!G196</f>
        <v>50</v>
      </c>
      <c r="H138" s="91">
        <f>'підсумки по предмету'!H196</f>
        <v>6</v>
      </c>
      <c r="I138" s="92">
        <f>'підсумки по предмету'!I196</f>
        <v>37.5</v>
      </c>
      <c r="J138" s="91">
        <f>'підсумки по предмету'!J196</f>
        <v>2</v>
      </c>
      <c r="K138" s="92">
        <f>'підсумки по предмету'!K196</f>
        <v>12.5</v>
      </c>
      <c r="L138" s="92">
        <f>I138+K138</f>
        <v>50</v>
      </c>
      <c r="M138" s="92">
        <f>G138+I138+K138</f>
        <v>100</v>
      </c>
      <c r="N138" s="90"/>
    </row>
    <row r="139" spans="1:17" ht="18.75">
      <c r="A139" s="90">
        <v>7</v>
      </c>
      <c r="B139" s="90" t="s">
        <v>208</v>
      </c>
      <c r="C139" s="91">
        <f>'підсумки по предмету'!C197</f>
        <v>9</v>
      </c>
      <c r="D139" s="91">
        <f>'підсумки по предмету'!D197</f>
        <v>0</v>
      </c>
      <c r="E139" s="92">
        <f>'підсумки по предмету'!E197</f>
        <v>0</v>
      </c>
      <c r="F139" s="91">
        <f>'підсумки по предмету'!F197</f>
        <v>0</v>
      </c>
      <c r="G139" s="92">
        <f>'підсумки по предмету'!G197</f>
        <v>0</v>
      </c>
      <c r="H139" s="91">
        <f>'підсумки по предмету'!H197</f>
        <v>6</v>
      </c>
      <c r="I139" s="92">
        <f>'підсумки по предмету'!I197</f>
        <v>66.666666666666657</v>
      </c>
      <c r="J139" s="91">
        <f>'підсумки по предмету'!J197</f>
        <v>3</v>
      </c>
      <c r="K139" s="92">
        <f>'підсумки по предмету'!K197</f>
        <v>33.333333333333329</v>
      </c>
      <c r="L139" s="92">
        <f t="shared" ref="L139:L150" si="53">I139+K139</f>
        <v>99.999999999999986</v>
      </c>
      <c r="M139" s="92">
        <f t="shared" ref="M139:M150" si="54">G139+I139+K139</f>
        <v>99.999999999999986</v>
      </c>
      <c r="N139" s="90"/>
    </row>
    <row r="140" spans="1:17" ht="18.75">
      <c r="A140" s="90">
        <v>9</v>
      </c>
      <c r="B140" s="90" t="s">
        <v>208</v>
      </c>
      <c r="C140" s="91">
        <f>'підсумки по предмету'!C199</f>
        <v>15</v>
      </c>
      <c r="D140" s="91">
        <f>'підсумки по предмету'!D199</f>
        <v>0</v>
      </c>
      <c r="E140" s="92">
        <f>'підсумки по предмету'!E199</f>
        <v>0</v>
      </c>
      <c r="F140" s="91">
        <f>'підсумки по предмету'!F199</f>
        <v>6</v>
      </c>
      <c r="G140" s="92">
        <f>'підсумки по предмету'!G199</f>
        <v>40</v>
      </c>
      <c r="H140" s="91">
        <f>'підсумки по предмету'!H199</f>
        <v>6</v>
      </c>
      <c r="I140" s="92">
        <f>'підсумки по предмету'!I199</f>
        <v>40</v>
      </c>
      <c r="J140" s="91">
        <f>'підсумки по предмету'!J199</f>
        <v>3</v>
      </c>
      <c r="K140" s="92">
        <f>'підсумки по предмету'!K199</f>
        <v>20</v>
      </c>
      <c r="L140" s="92">
        <f t="shared" si="53"/>
        <v>60</v>
      </c>
      <c r="M140" s="92">
        <f t="shared" si="54"/>
        <v>100</v>
      </c>
      <c r="N140" s="90"/>
    </row>
    <row r="141" spans="1:17" ht="18.75">
      <c r="A141" s="90">
        <v>10</v>
      </c>
      <c r="B141" s="90" t="s">
        <v>208</v>
      </c>
      <c r="C141" s="91">
        <f>'підсумки по предмету'!C200</f>
        <v>10</v>
      </c>
      <c r="D141" s="91">
        <f>'підсумки по предмету'!D200</f>
        <v>0</v>
      </c>
      <c r="E141" s="92">
        <f>'підсумки по предмету'!E200</f>
        <v>0</v>
      </c>
      <c r="F141" s="91">
        <f>'підсумки по предмету'!F200</f>
        <v>5</v>
      </c>
      <c r="G141" s="92">
        <f>'підсумки по предмету'!G200</f>
        <v>50</v>
      </c>
      <c r="H141" s="91">
        <f>'підсумки по предмету'!H200</f>
        <v>3</v>
      </c>
      <c r="I141" s="92">
        <f>'підсумки по предмету'!I200</f>
        <v>30</v>
      </c>
      <c r="J141" s="91">
        <f>'підсумки по предмету'!J200</f>
        <v>2</v>
      </c>
      <c r="K141" s="92">
        <f>'підсумки по предмету'!K200</f>
        <v>20</v>
      </c>
      <c r="L141" s="92">
        <f t="shared" si="53"/>
        <v>50</v>
      </c>
      <c r="M141" s="92">
        <f t="shared" si="54"/>
        <v>100</v>
      </c>
      <c r="N141" s="90"/>
    </row>
    <row r="142" spans="1:17" ht="18.75">
      <c r="A142" s="90">
        <v>11</v>
      </c>
      <c r="B142" s="96" t="s">
        <v>208</v>
      </c>
      <c r="C142" s="91">
        <f>'підсумки по предмету'!C201</f>
        <v>7</v>
      </c>
      <c r="D142" s="91">
        <f>'підсумки по предмету'!D201</f>
        <v>0</v>
      </c>
      <c r="E142" s="92">
        <f>'підсумки по предмету'!E201</f>
        <v>0</v>
      </c>
      <c r="F142" s="91">
        <f>'підсумки по предмету'!F201</f>
        <v>4</v>
      </c>
      <c r="G142" s="92">
        <f>'підсумки по предмету'!G201</f>
        <v>57.142857142857139</v>
      </c>
      <c r="H142" s="91">
        <f>'підсумки по предмету'!H201</f>
        <v>1</v>
      </c>
      <c r="I142" s="92">
        <f>'підсумки по предмету'!I201</f>
        <v>14.285714285714285</v>
      </c>
      <c r="J142" s="91">
        <f>'підсумки по предмету'!J201</f>
        <v>2</v>
      </c>
      <c r="K142" s="92">
        <f>'підсумки по предмету'!K201</f>
        <v>28.571428571428569</v>
      </c>
      <c r="L142" s="92">
        <f t="shared" si="53"/>
        <v>42.857142857142854</v>
      </c>
      <c r="M142" s="92">
        <f t="shared" si="54"/>
        <v>99.999999999999986</v>
      </c>
      <c r="N142" s="90"/>
    </row>
    <row r="143" spans="1:17" ht="18.75">
      <c r="A143" s="90">
        <v>6</v>
      </c>
      <c r="B143" s="90" t="s">
        <v>209</v>
      </c>
      <c r="C143" s="91">
        <f>'підсумки по предмету'!C214</f>
        <v>12</v>
      </c>
      <c r="D143" s="91">
        <f>'підсумки по предмету'!D214</f>
        <v>0</v>
      </c>
      <c r="E143" s="92">
        <f>'підсумки по предмету'!E214</f>
        <v>0</v>
      </c>
      <c r="F143" s="91">
        <f>'підсумки по предмету'!F214</f>
        <v>3</v>
      </c>
      <c r="G143" s="92">
        <f>'підсумки по предмету'!G214</f>
        <v>25</v>
      </c>
      <c r="H143" s="91">
        <f>'підсумки по предмету'!H214</f>
        <v>4</v>
      </c>
      <c r="I143" s="92">
        <f>'підсумки по предмету'!I214</f>
        <v>33.333333333333329</v>
      </c>
      <c r="J143" s="91">
        <f>'підсумки по предмету'!J214</f>
        <v>5</v>
      </c>
      <c r="K143" s="92">
        <f>'підсумки по предмету'!K214</f>
        <v>41.666666666666671</v>
      </c>
      <c r="L143" s="92">
        <f t="shared" si="53"/>
        <v>75</v>
      </c>
      <c r="M143" s="92">
        <f t="shared" si="54"/>
        <v>100</v>
      </c>
      <c r="N143" s="90"/>
    </row>
    <row r="144" spans="1:17" ht="18.75">
      <c r="A144" s="90">
        <v>7</v>
      </c>
      <c r="B144" s="90" t="s">
        <v>209</v>
      </c>
      <c r="C144" s="91">
        <f>'підсумки по предмету'!C215</f>
        <v>9</v>
      </c>
      <c r="D144" s="91">
        <f>'підсумки по предмету'!D215</f>
        <v>0</v>
      </c>
      <c r="E144" s="92">
        <f>'підсумки по предмету'!E215</f>
        <v>0</v>
      </c>
      <c r="F144" s="91">
        <f>'підсумки по предмету'!F215</f>
        <v>1</v>
      </c>
      <c r="G144" s="92">
        <f>'підсумки по предмету'!G215</f>
        <v>11.111111111111111</v>
      </c>
      <c r="H144" s="91">
        <f>'підсумки по предмету'!H215</f>
        <v>5</v>
      </c>
      <c r="I144" s="92">
        <f>'підсумки по предмету'!I215</f>
        <v>55.555555555555557</v>
      </c>
      <c r="J144" s="91">
        <f>'підсумки по предмету'!J215</f>
        <v>3</v>
      </c>
      <c r="K144" s="92">
        <f>'підсумки по предмету'!K215</f>
        <v>33.333333333333329</v>
      </c>
      <c r="L144" s="92">
        <f t="shared" si="53"/>
        <v>88.888888888888886</v>
      </c>
      <c r="M144" s="92">
        <f t="shared" si="54"/>
        <v>100</v>
      </c>
      <c r="N144" s="90"/>
    </row>
    <row r="145" spans="1:16" ht="18.75">
      <c r="A145" s="90">
        <v>9</v>
      </c>
      <c r="B145" s="90" t="s">
        <v>209</v>
      </c>
      <c r="C145" s="91">
        <f>'підсумки по предмету'!C217</f>
        <v>15</v>
      </c>
      <c r="D145" s="91">
        <f>'підсумки по предмету'!D217</f>
        <v>0</v>
      </c>
      <c r="E145" s="92">
        <f>'підсумки по предмету'!E217</f>
        <v>0</v>
      </c>
      <c r="F145" s="91">
        <f>'підсумки по предмету'!F217</f>
        <v>4</v>
      </c>
      <c r="G145" s="92">
        <f>'підсумки по предмету'!G217</f>
        <v>26.666666666666668</v>
      </c>
      <c r="H145" s="91">
        <f>'підсумки по предмету'!H217</f>
        <v>8</v>
      </c>
      <c r="I145" s="92">
        <f>'підсумки по предмету'!I217</f>
        <v>53.333333333333336</v>
      </c>
      <c r="J145" s="91">
        <f>'підсумки по предмету'!J217</f>
        <v>3</v>
      </c>
      <c r="K145" s="92">
        <f>'підсумки по предмету'!K217</f>
        <v>20</v>
      </c>
      <c r="L145" s="92">
        <f t="shared" ref="L145:L149" si="55">I145+K145</f>
        <v>73.333333333333343</v>
      </c>
      <c r="M145" s="92">
        <f t="shared" ref="M145:M149" si="56">G145+I145+K145</f>
        <v>100</v>
      </c>
      <c r="N145" s="90"/>
    </row>
    <row r="146" spans="1:16" ht="18.75">
      <c r="A146" s="90">
        <v>10</v>
      </c>
      <c r="B146" s="90" t="s">
        <v>209</v>
      </c>
      <c r="C146" s="91">
        <f>'підсумки по предмету'!C218</f>
        <v>10</v>
      </c>
      <c r="D146" s="91">
        <f>'підсумки по предмету'!D218</f>
        <v>0</v>
      </c>
      <c r="E146" s="92">
        <f>'підсумки по предмету'!E218</f>
        <v>0</v>
      </c>
      <c r="F146" s="91">
        <f>'підсумки по предмету'!F218</f>
        <v>6</v>
      </c>
      <c r="G146" s="92">
        <f>'підсумки по предмету'!G218</f>
        <v>60</v>
      </c>
      <c r="H146" s="91">
        <f>'підсумки по предмету'!H218</f>
        <v>2</v>
      </c>
      <c r="I146" s="92">
        <f>'підсумки по предмету'!I218</f>
        <v>20</v>
      </c>
      <c r="J146" s="91">
        <f>'підсумки по предмету'!J218</f>
        <v>2</v>
      </c>
      <c r="K146" s="92">
        <f>'підсумки по предмету'!K218</f>
        <v>20</v>
      </c>
      <c r="L146" s="92">
        <f t="shared" si="55"/>
        <v>40</v>
      </c>
      <c r="M146" s="92">
        <f t="shared" si="56"/>
        <v>100</v>
      </c>
      <c r="N146" s="90"/>
    </row>
    <row r="147" spans="1:16" ht="18.75">
      <c r="A147" s="90">
        <v>11</v>
      </c>
      <c r="B147" s="90" t="s">
        <v>209</v>
      </c>
      <c r="C147" s="91">
        <f>'підсумки по предмету'!C219</f>
        <v>7</v>
      </c>
      <c r="D147" s="91">
        <f>'підсумки по предмету'!D219</f>
        <v>0</v>
      </c>
      <c r="E147" s="92">
        <f>'підсумки по предмету'!E219</f>
        <v>0</v>
      </c>
      <c r="F147" s="91">
        <f>'підсумки по предмету'!F219</f>
        <v>3</v>
      </c>
      <c r="G147" s="92">
        <f>'підсумки по предмету'!G219</f>
        <v>42.857142857142854</v>
      </c>
      <c r="H147" s="91">
        <f>'підсумки по предмету'!H219</f>
        <v>2</v>
      </c>
      <c r="I147" s="92">
        <f>'підсумки по предмету'!I219</f>
        <v>28.571428571428569</v>
      </c>
      <c r="J147" s="91">
        <f>'підсумки по предмету'!J219</f>
        <v>2</v>
      </c>
      <c r="K147" s="92">
        <f>'підсумки по предмету'!K219</f>
        <v>28.571428571428569</v>
      </c>
      <c r="L147" s="92">
        <f t="shared" si="55"/>
        <v>57.142857142857139</v>
      </c>
      <c r="M147" s="92">
        <f t="shared" si="56"/>
        <v>99.999999999999986</v>
      </c>
      <c r="N147" s="90"/>
    </row>
    <row r="148" spans="1:16" ht="18.75">
      <c r="A148" s="90">
        <v>9</v>
      </c>
      <c r="B148" s="90" t="s">
        <v>210</v>
      </c>
      <c r="C148" s="91">
        <f>'підсумки по предмету'!C230</f>
        <v>15</v>
      </c>
      <c r="D148" s="91">
        <f>'підсумки по предмету'!D230</f>
        <v>0</v>
      </c>
      <c r="E148" s="92">
        <f>'підсумки по предмету'!E230</f>
        <v>0</v>
      </c>
      <c r="F148" s="91">
        <f>'підсумки по предмету'!F230</f>
        <v>9</v>
      </c>
      <c r="G148" s="92">
        <f>'підсумки по предмету'!G230</f>
        <v>60</v>
      </c>
      <c r="H148" s="91">
        <f>'підсумки по предмету'!H230</f>
        <v>3</v>
      </c>
      <c r="I148" s="92">
        <f>'підсумки по предмету'!I230</f>
        <v>20</v>
      </c>
      <c r="J148" s="91">
        <f>'підсумки по предмету'!J230</f>
        <v>3</v>
      </c>
      <c r="K148" s="92">
        <f>'підсумки по предмету'!K230</f>
        <v>20</v>
      </c>
      <c r="L148" s="92">
        <f t="shared" si="55"/>
        <v>40</v>
      </c>
      <c r="M148" s="92">
        <f t="shared" si="56"/>
        <v>100</v>
      </c>
      <c r="N148" s="90"/>
    </row>
    <row r="149" spans="1:16" ht="18.75">
      <c r="A149" s="90">
        <v>10</v>
      </c>
      <c r="B149" s="90" t="s">
        <v>210</v>
      </c>
      <c r="C149" s="91">
        <f>'підсумки по предмету'!C231</f>
        <v>10</v>
      </c>
      <c r="D149" s="91">
        <f>'підсумки по предмету'!D231</f>
        <v>0</v>
      </c>
      <c r="E149" s="92">
        <f>'підсумки по предмету'!E231</f>
        <v>0</v>
      </c>
      <c r="F149" s="91">
        <f>'підсумки по предмету'!F231</f>
        <v>5</v>
      </c>
      <c r="G149" s="92">
        <f>'підсумки по предмету'!G231</f>
        <v>50</v>
      </c>
      <c r="H149" s="91">
        <f>'підсумки по предмету'!H231</f>
        <v>3</v>
      </c>
      <c r="I149" s="92">
        <f>'підсумки по предмету'!I231</f>
        <v>30</v>
      </c>
      <c r="J149" s="91">
        <f>'підсумки по предмету'!J231</f>
        <v>2</v>
      </c>
      <c r="K149" s="92">
        <f>'підсумки по предмету'!K231</f>
        <v>20</v>
      </c>
      <c r="L149" s="92">
        <f t="shared" si="55"/>
        <v>50</v>
      </c>
      <c r="M149" s="92">
        <f t="shared" si="56"/>
        <v>100</v>
      </c>
      <c r="N149" s="90"/>
    </row>
    <row r="150" spans="1:16" ht="21">
      <c r="A150" s="90"/>
      <c r="B150" s="90" t="s">
        <v>200</v>
      </c>
      <c r="C150" s="93">
        <f>SUM(C138:C149)</f>
        <v>135</v>
      </c>
      <c r="D150" s="93">
        <f>SUM(D138:D149)</f>
        <v>0</v>
      </c>
      <c r="E150" s="94">
        <f t="shared" ref="E150" si="57">D150/C150*100</f>
        <v>0</v>
      </c>
      <c r="F150" s="93">
        <f>SUM(F138:F149)</f>
        <v>54</v>
      </c>
      <c r="G150" s="94">
        <f>F150/C150*100</f>
        <v>40</v>
      </c>
      <c r="H150" s="93">
        <f>SUM(H138:H149)</f>
        <v>49</v>
      </c>
      <c r="I150" s="94">
        <f t="shared" ref="I150" si="58">H150/C150*100</f>
        <v>36.296296296296298</v>
      </c>
      <c r="J150" s="93">
        <f>SUM(J138:J149)</f>
        <v>32</v>
      </c>
      <c r="K150" s="94">
        <f t="shared" ref="K150" si="59">J150/C150*100</f>
        <v>23.703703703703706</v>
      </c>
      <c r="L150" s="94">
        <f t="shared" si="53"/>
        <v>60</v>
      </c>
      <c r="M150" s="94">
        <f t="shared" si="54"/>
        <v>100.00000000000001</v>
      </c>
      <c r="N150" s="93"/>
      <c r="P150" s="97">
        <f>D150+F150+H150+J150</f>
        <v>135</v>
      </c>
    </row>
    <row r="154" spans="1:16">
      <c r="A154" s="188" t="s">
        <v>309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</row>
    <row r="155" spans="1:16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</row>
    <row r="156" spans="1:16" ht="33.75" customHeight="1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</row>
    <row r="157" spans="1:16" ht="18.75">
      <c r="A157" s="190" t="s">
        <v>156</v>
      </c>
      <c r="B157" s="192" t="s">
        <v>197</v>
      </c>
      <c r="C157" s="193" t="s">
        <v>158</v>
      </c>
      <c r="D157" s="193" t="s">
        <v>159</v>
      </c>
      <c r="E157" s="193"/>
      <c r="F157" s="193"/>
      <c r="G157" s="193"/>
      <c r="H157" s="193"/>
      <c r="I157" s="193"/>
      <c r="J157" s="193"/>
      <c r="K157" s="193"/>
      <c r="L157" s="194" t="s">
        <v>160</v>
      </c>
      <c r="M157" s="194" t="s">
        <v>161</v>
      </c>
      <c r="N157" s="195" t="s">
        <v>162</v>
      </c>
    </row>
    <row r="158" spans="1:16" ht="60.75" customHeight="1">
      <c r="A158" s="191"/>
      <c r="B158" s="192"/>
      <c r="C158" s="193"/>
      <c r="D158" s="89" t="s">
        <v>163</v>
      </c>
      <c r="E158" s="89" t="s">
        <v>34</v>
      </c>
      <c r="F158" s="89" t="s">
        <v>164</v>
      </c>
      <c r="G158" s="89" t="s">
        <v>34</v>
      </c>
      <c r="H158" s="89" t="s">
        <v>165</v>
      </c>
      <c r="I158" s="89" t="s">
        <v>34</v>
      </c>
      <c r="J158" s="89" t="s">
        <v>166</v>
      </c>
      <c r="K158" s="89" t="s">
        <v>34</v>
      </c>
      <c r="L158" s="194"/>
      <c r="M158" s="194"/>
      <c r="N158" s="195"/>
    </row>
    <row r="159" spans="1:16" ht="18.75">
      <c r="A159" s="90">
        <v>5</v>
      </c>
      <c r="B159" s="90" t="s">
        <v>211</v>
      </c>
      <c r="C159" s="91">
        <f>'підсумки по предмету'!C125</f>
        <v>16</v>
      </c>
      <c r="D159" s="91">
        <f>'підсумки по предмету'!D125</f>
        <v>0</v>
      </c>
      <c r="E159" s="92">
        <f>'підсумки по предмету'!E125</f>
        <v>0</v>
      </c>
      <c r="F159" s="91">
        <f>'підсумки по предмету'!F125</f>
        <v>6</v>
      </c>
      <c r="G159" s="92">
        <f>'підсумки по предмету'!G125</f>
        <v>37.5</v>
      </c>
      <c r="H159" s="91">
        <f>'підсумки по предмету'!H125</f>
        <v>7</v>
      </c>
      <c r="I159" s="92">
        <f>'підсумки по предмету'!I125</f>
        <v>43.75</v>
      </c>
      <c r="J159" s="91">
        <f>'підсумки по предмету'!J125</f>
        <v>3</v>
      </c>
      <c r="K159" s="92">
        <f>'підсумки по предмету'!K125</f>
        <v>18.75</v>
      </c>
      <c r="L159" s="92">
        <f>I159+K159</f>
        <v>62.5</v>
      </c>
      <c r="M159" s="92">
        <f>G159+I159+K159</f>
        <v>100</v>
      </c>
      <c r="N159" s="90"/>
    </row>
    <row r="160" spans="1:16" ht="18.75">
      <c r="A160" s="90">
        <v>6</v>
      </c>
      <c r="B160" s="90" t="s">
        <v>211</v>
      </c>
      <c r="C160" s="91">
        <f>'підсумки по предмету'!C126</f>
        <v>12</v>
      </c>
      <c r="D160" s="91">
        <f>'підсумки по предмету'!D126</f>
        <v>1</v>
      </c>
      <c r="E160" s="92">
        <f>'підсумки по предмету'!E126</f>
        <v>8.3333333333333321</v>
      </c>
      <c r="F160" s="91">
        <f>'підсумки по предмету'!F126</f>
        <v>2</v>
      </c>
      <c r="G160" s="92">
        <f>'підсумки по предмету'!G126</f>
        <v>16.666666666666664</v>
      </c>
      <c r="H160" s="91">
        <f>'підсумки по предмету'!H126</f>
        <v>8</v>
      </c>
      <c r="I160" s="92">
        <f>'підсумки по предмету'!I126</f>
        <v>66.666666666666657</v>
      </c>
      <c r="J160" s="91">
        <f>'підсумки по предмету'!J126</f>
        <v>1</v>
      </c>
      <c r="K160" s="92">
        <f>'підсумки по предмету'!K126</f>
        <v>8.3333333333333321</v>
      </c>
      <c r="L160" s="92">
        <f t="shared" ref="L160:L166" si="60">I160+K160</f>
        <v>74.999999999999986</v>
      </c>
      <c r="M160" s="92">
        <f t="shared" ref="M160:M166" si="61">G160+I160+K160</f>
        <v>91.666666666666643</v>
      </c>
      <c r="N160" s="90"/>
    </row>
    <row r="161" spans="1:16" ht="18.75">
      <c r="A161" s="90">
        <v>7</v>
      </c>
      <c r="B161" s="90" t="s">
        <v>211</v>
      </c>
      <c r="C161" s="91">
        <f>'підсумки по предмету'!C127</f>
        <v>9</v>
      </c>
      <c r="D161" s="91">
        <f>'підсумки по предмету'!D127</f>
        <v>0</v>
      </c>
      <c r="E161" s="92">
        <f>'підсумки по предмету'!E127</f>
        <v>0</v>
      </c>
      <c r="F161" s="91">
        <f>'підсумки по предмету'!F127</f>
        <v>1</v>
      </c>
      <c r="G161" s="92">
        <f>'підсумки по предмету'!G127</f>
        <v>11.111111111111111</v>
      </c>
      <c r="H161" s="91">
        <f>'підсумки по предмету'!H127</f>
        <v>4</v>
      </c>
      <c r="I161" s="92">
        <f>'підсумки по предмету'!I127</f>
        <v>44.444444444444443</v>
      </c>
      <c r="J161" s="91">
        <f>'підсумки по предмету'!J127</f>
        <v>4</v>
      </c>
      <c r="K161" s="92">
        <f>'підсумки по предмету'!K127</f>
        <v>44.444444444444443</v>
      </c>
      <c r="L161" s="92">
        <f t="shared" si="60"/>
        <v>88.888888888888886</v>
      </c>
      <c r="M161" s="92">
        <f t="shared" si="61"/>
        <v>100</v>
      </c>
      <c r="N161" s="90"/>
    </row>
    <row r="162" spans="1:16" ht="18.75">
      <c r="A162" s="90">
        <v>8</v>
      </c>
      <c r="B162" s="90" t="s">
        <v>211</v>
      </c>
      <c r="C162" s="91">
        <f>'підсумки по предмету'!C128</f>
        <v>17</v>
      </c>
      <c r="D162" s="91">
        <f>'підсумки по предмету'!D128</f>
        <v>3</v>
      </c>
      <c r="E162" s="92">
        <f>'підсумки по предмету'!E128</f>
        <v>17.647058823529413</v>
      </c>
      <c r="F162" s="91">
        <f>'підсумки по предмету'!F128</f>
        <v>8</v>
      </c>
      <c r="G162" s="92">
        <f>'підсумки по предмету'!G128</f>
        <v>47.058823529411761</v>
      </c>
      <c r="H162" s="91">
        <f>'підсумки по предмету'!H128</f>
        <v>6</v>
      </c>
      <c r="I162" s="92">
        <f>'підсумки по предмету'!I128</f>
        <v>35.294117647058826</v>
      </c>
      <c r="J162" s="91">
        <f>'підсумки по предмету'!J128</f>
        <v>0</v>
      </c>
      <c r="K162" s="92">
        <f>'підсумки по предмету'!K128</f>
        <v>0</v>
      </c>
      <c r="L162" s="92">
        <f t="shared" si="60"/>
        <v>35.294117647058826</v>
      </c>
      <c r="M162" s="92">
        <f t="shared" si="61"/>
        <v>82.35294117647058</v>
      </c>
      <c r="N162" s="90"/>
    </row>
    <row r="163" spans="1:16" ht="18.75">
      <c r="A163" s="90">
        <v>9</v>
      </c>
      <c r="B163" s="96" t="s">
        <v>211</v>
      </c>
      <c r="C163" s="91">
        <f>'підсумки по предмету'!C129</f>
        <v>15</v>
      </c>
      <c r="D163" s="91">
        <f>'підсумки по предмету'!D129</f>
        <v>0</v>
      </c>
      <c r="E163" s="92">
        <f>'підсумки по предмету'!E129</f>
        <v>0</v>
      </c>
      <c r="F163" s="91">
        <f>'підсумки по предмету'!F129</f>
        <v>8</v>
      </c>
      <c r="G163" s="92">
        <f>'підсумки по предмету'!G129</f>
        <v>53.333333333333336</v>
      </c>
      <c r="H163" s="91">
        <f>'підсумки по предмету'!H129</f>
        <v>5</v>
      </c>
      <c r="I163" s="92">
        <f>'підсумки по предмету'!I129</f>
        <v>33.333333333333329</v>
      </c>
      <c r="J163" s="91">
        <f>'підсумки по предмету'!J129</f>
        <v>2</v>
      </c>
      <c r="K163" s="92">
        <f>'підсумки по предмету'!K129</f>
        <v>13.333333333333334</v>
      </c>
      <c r="L163" s="92">
        <f t="shared" si="60"/>
        <v>46.666666666666664</v>
      </c>
      <c r="M163" s="92">
        <f t="shared" si="61"/>
        <v>99.999999999999986</v>
      </c>
      <c r="N163" s="90"/>
    </row>
    <row r="164" spans="1:16" ht="18.75">
      <c r="A164" s="90">
        <v>10</v>
      </c>
      <c r="B164" s="90" t="s">
        <v>211</v>
      </c>
      <c r="C164" s="91">
        <f>'підсумки по предмету'!C130</f>
        <v>10</v>
      </c>
      <c r="D164" s="91">
        <f>'підсумки по предмету'!D130</f>
        <v>0</v>
      </c>
      <c r="E164" s="92">
        <f>'підсумки по предмету'!E130</f>
        <v>0</v>
      </c>
      <c r="F164" s="91">
        <f>'підсумки по предмету'!F130</f>
        <v>5</v>
      </c>
      <c r="G164" s="92">
        <f>'підсумки по предмету'!G130</f>
        <v>50</v>
      </c>
      <c r="H164" s="91">
        <f>'підсумки по предмету'!H130</f>
        <v>2</v>
      </c>
      <c r="I164" s="92">
        <f>'підсумки по предмету'!I130</f>
        <v>20</v>
      </c>
      <c r="J164" s="91">
        <f>'підсумки по предмету'!J130</f>
        <v>3</v>
      </c>
      <c r="K164" s="92">
        <f>'підсумки по предмету'!K130</f>
        <v>30</v>
      </c>
      <c r="L164" s="92">
        <f t="shared" si="60"/>
        <v>50</v>
      </c>
      <c r="M164" s="92">
        <f t="shared" si="61"/>
        <v>100</v>
      </c>
      <c r="N164" s="90"/>
    </row>
    <row r="165" spans="1:16" ht="18.75">
      <c r="A165" s="90">
        <v>11</v>
      </c>
      <c r="B165" s="90" t="s">
        <v>211</v>
      </c>
      <c r="C165" s="91">
        <f>'підсумки по предмету'!C131</f>
        <v>7</v>
      </c>
      <c r="D165" s="91">
        <f>'підсумки по предмету'!D131</f>
        <v>1</v>
      </c>
      <c r="E165" s="92">
        <f>'підсумки по предмету'!E131</f>
        <v>14.285714285714285</v>
      </c>
      <c r="F165" s="91">
        <f>'підсумки по предмету'!F131</f>
        <v>4</v>
      </c>
      <c r="G165" s="92">
        <f>'підсумки по предмету'!G131</f>
        <v>57.142857142857139</v>
      </c>
      <c r="H165" s="91">
        <f>'підсумки по предмету'!H131</f>
        <v>1</v>
      </c>
      <c r="I165" s="92">
        <f>'підсумки по предмету'!I131</f>
        <v>14.285714285714285</v>
      </c>
      <c r="J165" s="91">
        <f>'підсумки по предмету'!J131</f>
        <v>1</v>
      </c>
      <c r="K165" s="92">
        <f>'підсумки по предмету'!K131</f>
        <v>14.285714285714285</v>
      </c>
      <c r="L165" s="92">
        <f t="shared" si="60"/>
        <v>28.571428571428569</v>
      </c>
      <c r="M165" s="92">
        <f t="shared" si="61"/>
        <v>85.714285714285694</v>
      </c>
      <c r="N165" s="90"/>
    </row>
    <row r="166" spans="1:16" ht="21">
      <c r="A166" s="90"/>
      <c r="B166" s="90" t="s">
        <v>200</v>
      </c>
      <c r="C166" s="93">
        <f>SUM(C159:C165)</f>
        <v>86</v>
      </c>
      <c r="D166" s="93">
        <f>SUM(D159:D165)</f>
        <v>5</v>
      </c>
      <c r="E166" s="94">
        <f t="shared" ref="E166" si="62">D166/C166*100</f>
        <v>5.8139534883720927</v>
      </c>
      <c r="F166" s="93">
        <f>SUM(F159:F165)</f>
        <v>34</v>
      </c>
      <c r="G166" s="94">
        <f>F166/C166*100</f>
        <v>39.534883720930232</v>
      </c>
      <c r="H166" s="93">
        <f>SUM(H159:H165)</f>
        <v>33</v>
      </c>
      <c r="I166" s="94">
        <f t="shared" ref="I166" si="63">H166/C166*100</f>
        <v>38.372093023255815</v>
      </c>
      <c r="J166" s="93">
        <f>SUM(J159:J165)</f>
        <v>14</v>
      </c>
      <c r="K166" s="94">
        <f t="shared" ref="K166" si="64">J166/C166*100</f>
        <v>16.279069767441861</v>
      </c>
      <c r="L166" s="94">
        <f t="shared" si="60"/>
        <v>54.651162790697676</v>
      </c>
      <c r="M166" s="94">
        <f t="shared" si="61"/>
        <v>94.186046511627893</v>
      </c>
      <c r="N166" s="93"/>
      <c r="P166" s="97">
        <f>D166+F166+H166+J166</f>
        <v>86</v>
      </c>
    </row>
    <row r="170" spans="1:16">
      <c r="A170" s="188" t="s">
        <v>310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</row>
    <row r="171" spans="1:16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</row>
    <row r="172" spans="1:16" ht="33" customHeight="1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</row>
    <row r="173" spans="1:16" ht="18.75">
      <c r="A173" s="190" t="s">
        <v>156</v>
      </c>
      <c r="B173" s="192" t="s">
        <v>197</v>
      </c>
      <c r="C173" s="193" t="s">
        <v>158</v>
      </c>
      <c r="D173" s="193" t="s">
        <v>159</v>
      </c>
      <c r="E173" s="193"/>
      <c r="F173" s="193"/>
      <c r="G173" s="193"/>
      <c r="H173" s="193"/>
      <c r="I173" s="193"/>
      <c r="J173" s="193"/>
      <c r="K173" s="193"/>
      <c r="L173" s="194" t="s">
        <v>160</v>
      </c>
      <c r="M173" s="194" t="s">
        <v>161</v>
      </c>
      <c r="N173" s="195" t="s">
        <v>308</v>
      </c>
    </row>
    <row r="174" spans="1:16" ht="57" customHeight="1">
      <c r="A174" s="191"/>
      <c r="B174" s="192"/>
      <c r="C174" s="193"/>
      <c r="D174" s="89" t="s">
        <v>163</v>
      </c>
      <c r="E174" s="89" t="s">
        <v>34</v>
      </c>
      <c r="F174" s="89" t="s">
        <v>164</v>
      </c>
      <c r="G174" s="89" t="s">
        <v>34</v>
      </c>
      <c r="H174" s="89" t="s">
        <v>165</v>
      </c>
      <c r="I174" s="89" t="s">
        <v>34</v>
      </c>
      <c r="J174" s="89" t="s">
        <v>166</v>
      </c>
      <c r="K174" s="89" t="s">
        <v>34</v>
      </c>
      <c r="L174" s="194"/>
      <c r="M174" s="194"/>
      <c r="N174" s="195"/>
    </row>
    <row r="175" spans="1:16" ht="18.75">
      <c r="A175" s="90">
        <v>5</v>
      </c>
      <c r="B175" s="90" t="s">
        <v>212</v>
      </c>
      <c r="C175" s="91">
        <f>'підсумки по предмету'!C381</f>
        <v>16</v>
      </c>
      <c r="D175" s="91">
        <f>'підсумки по предмету'!D381</f>
        <v>0</v>
      </c>
      <c r="E175" s="92">
        <f>'підсумки по предмету'!E381</f>
        <v>0</v>
      </c>
      <c r="F175" s="91">
        <f>'підсумки по предмету'!F381</f>
        <v>0</v>
      </c>
      <c r="G175" s="92">
        <f>'підсумки по предмету'!G381</f>
        <v>0</v>
      </c>
      <c r="H175" s="91">
        <f>'підсумки по предмету'!H381</f>
        <v>0</v>
      </c>
      <c r="I175" s="92">
        <f>'підсумки по предмету'!I381</f>
        <v>0</v>
      </c>
      <c r="J175" s="91">
        <f>'підсумки по предмету'!J381</f>
        <v>12</v>
      </c>
      <c r="K175" s="92">
        <f>'підсумки по предмету'!K381</f>
        <v>100</v>
      </c>
      <c r="L175" s="92">
        <f>'підсумки по предмету'!L381</f>
        <v>100</v>
      </c>
      <c r="M175" s="92">
        <f>'підсумки по предмету'!M381</f>
        <v>100</v>
      </c>
      <c r="N175" s="90">
        <f>'підсумки по предмету'!N381</f>
        <v>4</v>
      </c>
    </row>
    <row r="176" spans="1:16" ht="18.75">
      <c r="A176" s="90">
        <v>6</v>
      </c>
      <c r="B176" s="90" t="s">
        <v>212</v>
      </c>
      <c r="C176" s="91">
        <f>'підсумки по предмету'!C382</f>
        <v>12</v>
      </c>
      <c r="D176" s="91">
        <f>'підсумки по предмету'!D382</f>
        <v>0</v>
      </c>
      <c r="E176" s="92">
        <f>'підсумки по предмету'!E382</f>
        <v>0</v>
      </c>
      <c r="F176" s="91">
        <f>'підсумки по предмету'!F382</f>
        <v>0</v>
      </c>
      <c r="G176" s="92">
        <f>'підсумки по предмету'!G382</f>
        <v>0</v>
      </c>
      <c r="H176" s="91">
        <f>'підсумки по предмету'!H382</f>
        <v>1</v>
      </c>
      <c r="I176" s="92">
        <f>'підсумки по предмету'!I382</f>
        <v>12.5</v>
      </c>
      <c r="J176" s="91">
        <f>'підсумки по предмету'!J382</f>
        <v>7</v>
      </c>
      <c r="K176" s="92">
        <f>'підсумки по предмету'!K382</f>
        <v>87.5</v>
      </c>
      <c r="L176" s="92">
        <f>'підсумки по предмету'!L382</f>
        <v>100</v>
      </c>
      <c r="M176" s="92">
        <f>'підсумки по предмету'!M382</f>
        <v>100</v>
      </c>
      <c r="N176" s="90">
        <f>'підсумки по предмету'!N382</f>
        <v>4</v>
      </c>
    </row>
    <row r="177" spans="1:16" ht="18.75">
      <c r="A177" s="90">
        <v>7</v>
      </c>
      <c r="B177" s="90" t="s">
        <v>212</v>
      </c>
      <c r="C177" s="91">
        <f>'підсумки по предмету'!C383</f>
        <v>9</v>
      </c>
      <c r="D177" s="91">
        <f>'підсумки по предмету'!D383</f>
        <v>0</v>
      </c>
      <c r="E177" s="92">
        <f>'підсумки по предмету'!E383</f>
        <v>0</v>
      </c>
      <c r="F177" s="91">
        <f>'підсумки по предмету'!F383</f>
        <v>0</v>
      </c>
      <c r="G177" s="92">
        <f>'підсумки по предмету'!G383</f>
        <v>0</v>
      </c>
      <c r="H177" s="91">
        <f>'підсумки по предмету'!H383</f>
        <v>2</v>
      </c>
      <c r="I177" s="92">
        <f>'підсумки по предмету'!I383</f>
        <v>28.571428571428569</v>
      </c>
      <c r="J177" s="91">
        <f>'підсумки по предмету'!J383</f>
        <v>5</v>
      </c>
      <c r="K177" s="92">
        <f>'підсумки по предмету'!K383</f>
        <v>71.428571428571431</v>
      </c>
      <c r="L177" s="92">
        <f>'підсумки по предмету'!L383</f>
        <v>100</v>
      </c>
      <c r="M177" s="92">
        <f>'підсумки по предмету'!M383</f>
        <v>100</v>
      </c>
      <c r="N177" s="90">
        <f>'підсумки по предмету'!N383</f>
        <v>2</v>
      </c>
    </row>
    <row r="178" spans="1:16" ht="18.75">
      <c r="A178" s="90">
        <v>8</v>
      </c>
      <c r="B178" s="90" t="s">
        <v>212</v>
      </c>
      <c r="C178" s="91">
        <f>'підсумки по предмету'!C384</f>
        <v>17</v>
      </c>
      <c r="D178" s="91">
        <f>'підсумки по предмету'!D384</f>
        <v>0</v>
      </c>
      <c r="E178" s="92">
        <f>'підсумки по предмету'!E384</f>
        <v>0</v>
      </c>
      <c r="F178" s="91">
        <f>'підсумки по предмету'!F384</f>
        <v>1</v>
      </c>
      <c r="G178" s="92">
        <f>'підсумки по предмету'!G384</f>
        <v>6.666666666666667</v>
      </c>
      <c r="H178" s="91">
        <f>'підсумки по предмету'!H384</f>
        <v>9</v>
      </c>
      <c r="I178" s="92">
        <f>'підсумки по предмету'!I384</f>
        <v>60</v>
      </c>
      <c r="J178" s="91">
        <f>'підсумки по предмету'!J384</f>
        <v>5</v>
      </c>
      <c r="K178" s="92">
        <f>'підсумки по предмету'!K384</f>
        <v>33.333333333333329</v>
      </c>
      <c r="L178" s="92">
        <f>'підсумки по предмету'!L384</f>
        <v>93.333333333333329</v>
      </c>
      <c r="M178" s="92">
        <f>'підсумки по предмету'!M384</f>
        <v>100</v>
      </c>
      <c r="N178" s="90">
        <f>'підсумки по предмету'!N384</f>
        <v>2</v>
      </c>
    </row>
    <row r="179" spans="1:16" ht="18.75">
      <c r="A179" s="90">
        <v>9</v>
      </c>
      <c r="B179" s="96" t="s">
        <v>212</v>
      </c>
      <c r="C179" s="91">
        <f>'підсумки по предмету'!C385</f>
        <v>15</v>
      </c>
      <c r="D179" s="91">
        <f>'підсумки по предмету'!D385</f>
        <v>0</v>
      </c>
      <c r="E179" s="92">
        <f>'підсумки по предмету'!E385</f>
        <v>0</v>
      </c>
      <c r="F179" s="91">
        <f>'підсумки по предмету'!F385</f>
        <v>2</v>
      </c>
      <c r="G179" s="92">
        <f>'підсумки по предмету'!G385</f>
        <v>20</v>
      </c>
      <c r="H179" s="91">
        <f>'підсумки по предмету'!H385</f>
        <v>3</v>
      </c>
      <c r="I179" s="92">
        <f>'підсумки по предмету'!I385</f>
        <v>30</v>
      </c>
      <c r="J179" s="91">
        <f>'підсумки по предмету'!J385</f>
        <v>5</v>
      </c>
      <c r="K179" s="92">
        <f>'підсумки по предмету'!K385</f>
        <v>50</v>
      </c>
      <c r="L179" s="92">
        <f>'підсумки по предмету'!L385</f>
        <v>80</v>
      </c>
      <c r="M179" s="92">
        <f>'підсумки по предмету'!M385</f>
        <v>100</v>
      </c>
      <c r="N179" s="90">
        <f>'підсумки по предмету'!N385</f>
        <v>5</v>
      </c>
    </row>
    <row r="180" spans="1:16" ht="18.75">
      <c r="A180" s="90">
        <v>10</v>
      </c>
      <c r="B180" s="90" t="s">
        <v>212</v>
      </c>
      <c r="C180" s="91">
        <f>'підсумки по предмету'!C386</f>
        <v>10</v>
      </c>
      <c r="D180" s="91">
        <f>'підсумки по предмету'!D386</f>
        <v>0</v>
      </c>
      <c r="E180" s="92">
        <f>'підсумки по предмету'!E386</f>
        <v>0</v>
      </c>
      <c r="F180" s="91">
        <f>'підсумки по предмету'!F386</f>
        <v>0</v>
      </c>
      <c r="G180" s="92">
        <f>'підсумки по предмету'!G386</f>
        <v>0</v>
      </c>
      <c r="H180" s="91">
        <f>'підсумки по предмету'!H386</f>
        <v>3</v>
      </c>
      <c r="I180" s="92">
        <f>'підсумки по предмету'!I386</f>
        <v>37.5</v>
      </c>
      <c r="J180" s="91">
        <f>'підсумки по предмету'!J386</f>
        <v>5</v>
      </c>
      <c r="K180" s="92">
        <f>'підсумки по предмету'!K386</f>
        <v>62.5</v>
      </c>
      <c r="L180" s="92">
        <f>'підсумки по предмету'!L386</f>
        <v>100</v>
      </c>
      <c r="M180" s="92">
        <f>'підсумки по предмету'!M386</f>
        <v>100</v>
      </c>
      <c r="N180" s="90">
        <f>'підсумки по предмету'!N386</f>
        <v>2</v>
      </c>
    </row>
    <row r="181" spans="1:16" ht="18.75">
      <c r="A181" s="90">
        <v>11</v>
      </c>
      <c r="B181" s="90" t="s">
        <v>212</v>
      </c>
      <c r="C181" s="91">
        <f>'підсумки по предмету'!C387</f>
        <v>7</v>
      </c>
      <c r="D181" s="91">
        <f>'підсумки по предмету'!D387</f>
        <v>0</v>
      </c>
      <c r="E181" s="92">
        <f>'підсумки по предмету'!E387</f>
        <v>0</v>
      </c>
      <c r="F181" s="91">
        <f>'підсумки по предмету'!F387</f>
        <v>0</v>
      </c>
      <c r="G181" s="92">
        <f>'підсумки по предмету'!G387</f>
        <v>0</v>
      </c>
      <c r="H181" s="91">
        <f>'підсумки по предмету'!H387</f>
        <v>5</v>
      </c>
      <c r="I181" s="92">
        <f>'підсумки по предмету'!I387</f>
        <v>83.333333333333343</v>
      </c>
      <c r="J181" s="91">
        <f>'підсумки по предмету'!J387</f>
        <v>1</v>
      </c>
      <c r="K181" s="92">
        <f>'підсумки по предмету'!K387</f>
        <v>16.666666666666664</v>
      </c>
      <c r="L181" s="92">
        <f>'підсумки по предмету'!L387</f>
        <v>100</v>
      </c>
      <c r="M181" s="92">
        <f>'підсумки по предмету'!M387</f>
        <v>100</v>
      </c>
      <c r="N181" s="90">
        <f>'підсумки по предмету'!N387</f>
        <v>1</v>
      </c>
    </row>
    <row r="182" spans="1:16" ht="21">
      <c r="A182" s="90"/>
      <c r="B182" s="90" t="s">
        <v>200</v>
      </c>
      <c r="C182" s="93">
        <f>SUM(C175:C181)</f>
        <v>86</v>
      </c>
      <c r="D182" s="93">
        <f>SUM(D175:D181)</f>
        <v>0</v>
      </c>
      <c r="E182" s="94">
        <f>D182/(C182-N182)*100</f>
        <v>0</v>
      </c>
      <c r="F182" s="93">
        <f>SUM(F175:F181)</f>
        <v>3</v>
      </c>
      <c r="G182" s="94">
        <f>F182/(C182-N182)*100</f>
        <v>4.5454545454545459</v>
      </c>
      <c r="H182" s="93">
        <f>SUM(H175:H181)</f>
        <v>23</v>
      </c>
      <c r="I182" s="94">
        <f>H182/(C182-N182)*100</f>
        <v>34.848484848484851</v>
      </c>
      <c r="J182" s="93">
        <f>SUM(J175:J181)</f>
        <v>40</v>
      </c>
      <c r="K182" s="94">
        <f>J182/(C182-N182)*100</f>
        <v>60.606060606060609</v>
      </c>
      <c r="L182" s="94">
        <f t="shared" ref="L182" si="65">I182+K182</f>
        <v>95.454545454545467</v>
      </c>
      <c r="M182" s="94">
        <f t="shared" ref="M182" si="66">G182+I182+K182</f>
        <v>100</v>
      </c>
      <c r="N182" s="93">
        <f>SUM(N175:N181)</f>
        <v>20</v>
      </c>
      <c r="P182" s="97">
        <f>D182+F182+H182+J182+N182</f>
        <v>86</v>
      </c>
    </row>
    <row r="186" spans="1:16">
      <c r="A186" s="188" t="s">
        <v>311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</row>
    <row r="187" spans="1:16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</row>
    <row r="188" spans="1:16" ht="36.75" customHeight="1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</row>
    <row r="189" spans="1:16" ht="18.75">
      <c r="A189" s="190" t="s">
        <v>156</v>
      </c>
      <c r="B189" s="192" t="s">
        <v>197</v>
      </c>
      <c r="C189" s="193" t="s">
        <v>158</v>
      </c>
      <c r="D189" s="193" t="s">
        <v>159</v>
      </c>
      <c r="E189" s="193"/>
      <c r="F189" s="193"/>
      <c r="G189" s="193"/>
      <c r="H189" s="193"/>
      <c r="I189" s="193"/>
      <c r="J189" s="193"/>
      <c r="K189" s="193"/>
      <c r="L189" s="194" t="s">
        <v>160</v>
      </c>
      <c r="M189" s="194" t="s">
        <v>161</v>
      </c>
      <c r="N189" s="195" t="s">
        <v>162</v>
      </c>
    </row>
    <row r="190" spans="1:16" ht="56.25" customHeight="1">
      <c r="A190" s="191"/>
      <c r="B190" s="192"/>
      <c r="C190" s="193"/>
      <c r="D190" s="89" t="s">
        <v>163</v>
      </c>
      <c r="E190" s="89" t="s">
        <v>34</v>
      </c>
      <c r="F190" s="89" t="s">
        <v>164</v>
      </c>
      <c r="G190" s="89" t="s">
        <v>34</v>
      </c>
      <c r="H190" s="89" t="s">
        <v>165</v>
      </c>
      <c r="I190" s="89" t="s">
        <v>34</v>
      </c>
      <c r="J190" s="89" t="s">
        <v>166</v>
      </c>
      <c r="K190" s="89" t="s">
        <v>34</v>
      </c>
      <c r="L190" s="194"/>
      <c r="M190" s="194"/>
      <c r="N190" s="195"/>
    </row>
    <row r="191" spans="1:16" ht="18.75">
      <c r="A191" s="90">
        <v>3</v>
      </c>
      <c r="B191" s="90" t="s">
        <v>213</v>
      </c>
      <c r="C191" s="91">
        <f>'підсумки по предмету'!C426</f>
        <v>15</v>
      </c>
      <c r="D191" s="91">
        <f>'підсумки по предмету'!D426</f>
        <v>0</v>
      </c>
      <c r="E191" s="92">
        <f>'підсумки по предмету'!E426</f>
        <v>0</v>
      </c>
      <c r="F191" s="91">
        <f>'підсумки по предмету'!F426</f>
        <v>0</v>
      </c>
      <c r="G191" s="92">
        <f>'підсумки по предмету'!G426</f>
        <v>0</v>
      </c>
      <c r="H191" s="91">
        <f>'підсумки по предмету'!H426</f>
        <v>8</v>
      </c>
      <c r="I191" s="92">
        <f>'підсумки по предмету'!I426</f>
        <v>53.333333333333336</v>
      </c>
      <c r="J191" s="91">
        <f>'підсумки по предмету'!J426</f>
        <v>7</v>
      </c>
      <c r="K191" s="92">
        <f>'підсумки по предмету'!K426</f>
        <v>46.666666666666664</v>
      </c>
      <c r="L191" s="92">
        <f>I191+K191</f>
        <v>100</v>
      </c>
      <c r="M191" s="92">
        <f>G191+I191+K191</f>
        <v>100</v>
      </c>
      <c r="N191" s="90"/>
    </row>
    <row r="192" spans="1:16" ht="18.75">
      <c r="A192" s="90">
        <v>4</v>
      </c>
      <c r="B192" s="90" t="s">
        <v>213</v>
      </c>
      <c r="C192" s="91">
        <f>'підсумки по предмету'!C427</f>
        <v>22</v>
      </c>
      <c r="D192" s="91">
        <f>'підсумки по предмету'!D427</f>
        <v>0</v>
      </c>
      <c r="E192" s="92">
        <f>'підсумки по предмету'!E427</f>
        <v>0</v>
      </c>
      <c r="F192" s="91">
        <f>'підсумки по предмету'!F427</f>
        <v>0</v>
      </c>
      <c r="G192" s="92">
        <f>'підсумки по предмету'!G427</f>
        <v>0</v>
      </c>
      <c r="H192" s="91">
        <f>'підсумки по предмету'!H427</f>
        <v>11</v>
      </c>
      <c r="I192" s="92">
        <f>'підсумки по предмету'!I427</f>
        <v>50</v>
      </c>
      <c r="J192" s="91">
        <f>'підсумки по предмету'!J427</f>
        <v>11</v>
      </c>
      <c r="K192" s="92">
        <f>'підсумки по предмету'!K427</f>
        <v>50</v>
      </c>
      <c r="L192" s="92">
        <f t="shared" ref="L192:L200" si="67">I192+K192</f>
        <v>100</v>
      </c>
      <c r="M192" s="92">
        <f t="shared" ref="M192:M200" si="68">G192+I192+K192</f>
        <v>100</v>
      </c>
      <c r="N192" s="90"/>
    </row>
    <row r="193" spans="1:16" ht="18.75">
      <c r="A193" s="90">
        <v>5</v>
      </c>
      <c r="B193" s="90" t="s">
        <v>214</v>
      </c>
      <c r="C193" s="91">
        <f>'підсумки по предмету'!C428</f>
        <v>16</v>
      </c>
      <c r="D193" s="91">
        <f>'підсумки по предмету'!D428</f>
        <v>0</v>
      </c>
      <c r="E193" s="92">
        <f>'підсумки по предмету'!E428</f>
        <v>0</v>
      </c>
      <c r="F193" s="91">
        <f>'підсумки по предмету'!F428</f>
        <v>1</v>
      </c>
      <c r="G193" s="92">
        <f>'підсумки по предмету'!G428</f>
        <v>6.25</v>
      </c>
      <c r="H193" s="91">
        <f>'підсумки по предмету'!H428</f>
        <v>9</v>
      </c>
      <c r="I193" s="92">
        <f>'підсумки по предмету'!I428</f>
        <v>56.25</v>
      </c>
      <c r="J193" s="91">
        <f>'підсумки по предмету'!J428</f>
        <v>6</v>
      </c>
      <c r="K193" s="92">
        <f>'підсумки по предмету'!K428</f>
        <v>37.5</v>
      </c>
      <c r="L193" s="92">
        <f t="shared" si="67"/>
        <v>93.75</v>
      </c>
      <c r="M193" s="92">
        <f t="shared" si="68"/>
        <v>100</v>
      </c>
      <c r="N193" s="90"/>
    </row>
    <row r="194" spans="1:16" ht="18.75">
      <c r="A194" s="90">
        <v>6</v>
      </c>
      <c r="B194" s="90" t="s">
        <v>214</v>
      </c>
      <c r="C194" s="91">
        <f>'підсумки по предмету'!C429</f>
        <v>12</v>
      </c>
      <c r="D194" s="91">
        <f>'підсумки по предмету'!D429</f>
        <v>0</v>
      </c>
      <c r="E194" s="92">
        <f>'підсумки по предмету'!E429</f>
        <v>0</v>
      </c>
      <c r="F194" s="91">
        <f>'підсумки по предмету'!F429</f>
        <v>0</v>
      </c>
      <c r="G194" s="92">
        <f>'підсумки по предмету'!G429</f>
        <v>0</v>
      </c>
      <c r="H194" s="91">
        <f>'підсумки по предмету'!H429</f>
        <v>6</v>
      </c>
      <c r="I194" s="92">
        <f>'підсумки по предмету'!I429</f>
        <v>50</v>
      </c>
      <c r="J194" s="91">
        <f>'підсумки по предмету'!J429</f>
        <v>6</v>
      </c>
      <c r="K194" s="92">
        <f>'підсумки по предмету'!K429</f>
        <v>50</v>
      </c>
      <c r="L194" s="92">
        <f t="shared" si="67"/>
        <v>100</v>
      </c>
      <c r="M194" s="92">
        <f t="shared" si="68"/>
        <v>100</v>
      </c>
      <c r="N194" s="90"/>
    </row>
    <row r="195" spans="1:16" ht="18.75">
      <c r="A195" s="90">
        <v>7</v>
      </c>
      <c r="B195" s="96" t="s">
        <v>214</v>
      </c>
      <c r="C195" s="91">
        <f>'підсумки по предмету'!C430</f>
        <v>9</v>
      </c>
      <c r="D195" s="91">
        <f>'підсумки по предмету'!D430</f>
        <v>0</v>
      </c>
      <c r="E195" s="92">
        <f>'підсумки по предмету'!E430</f>
        <v>0</v>
      </c>
      <c r="F195" s="91">
        <f>'підсумки по предмету'!F430</f>
        <v>0</v>
      </c>
      <c r="G195" s="92">
        <f>'підсумки по предмету'!G430</f>
        <v>0</v>
      </c>
      <c r="H195" s="91">
        <f>'підсумки по предмету'!H430</f>
        <v>3</v>
      </c>
      <c r="I195" s="92">
        <f>'підсумки по предмету'!I430</f>
        <v>33.333333333333329</v>
      </c>
      <c r="J195" s="91">
        <f>'підсумки по предмету'!J430</f>
        <v>6</v>
      </c>
      <c r="K195" s="92">
        <f>'підсумки по предмету'!K430</f>
        <v>66.666666666666657</v>
      </c>
      <c r="L195" s="92">
        <f t="shared" si="67"/>
        <v>99.999999999999986</v>
      </c>
      <c r="M195" s="92">
        <f t="shared" si="68"/>
        <v>99.999999999999986</v>
      </c>
      <c r="N195" s="90"/>
    </row>
    <row r="196" spans="1:16" ht="18.75">
      <c r="A196" s="90">
        <v>8</v>
      </c>
      <c r="B196" s="90" t="s">
        <v>214</v>
      </c>
      <c r="C196" s="91">
        <f>'підсумки по предмету'!C431</f>
        <v>17</v>
      </c>
      <c r="D196" s="91">
        <f>'підсумки по предмету'!D431</f>
        <v>0</v>
      </c>
      <c r="E196" s="92">
        <f>'підсумки по предмету'!E431</f>
        <v>0</v>
      </c>
      <c r="F196" s="91">
        <f>'підсумки по предмету'!F431</f>
        <v>4</v>
      </c>
      <c r="G196" s="92">
        <f>'підсумки по предмету'!G431</f>
        <v>23.52941176470588</v>
      </c>
      <c r="H196" s="91">
        <f>'підсумки по предмету'!H431</f>
        <v>8</v>
      </c>
      <c r="I196" s="92">
        <f>'підсумки по предмету'!I431</f>
        <v>47.058823529411761</v>
      </c>
      <c r="J196" s="91">
        <f>'підсумки по предмету'!J431</f>
        <v>5</v>
      </c>
      <c r="K196" s="92">
        <f>'підсумки по предмету'!K431</f>
        <v>29.411764705882355</v>
      </c>
      <c r="L196" s="92">
        <f t="shared" si="67"/>
        <v>76.470588235294116</v>
      </c>
      <c r="M196" s="92">
        <f t="shared" si="68"/>
        <v>100</v>
      </c>
      <c r="N196" s="90"/>
    </row>
    <row r="197" spans="1:16" ht="18.75">
      <c r="A197" s="90">
        <v>9</v>
      </c>
      <c r="B197" s="90" t="s">
        <v>215</v>
      </c>
      <c r="C197" s="91">
        <f>'підсумки по предмету'!C32</f>
        <v>15</v>
      </c>
      <c r="D197" s="91">
        <f>'підсумки по предмету'!D32</f>
        <v>0</v>
      </c>
      <c r="E197" s="92">
        <f>'підсумки по предмету'!E32</f>
        <v>0</v>
      </c>
      <c r="F197" s="91">
        <f>'підсумки по предмету'!F32</f>
        <v>2</v>
      </c>
      <c r="G197" s="92">
        <f>'підсумки по предмету'!G32</f>
        <v>13.333333333333334</v>
      </c>
      <c r="H197" s="91">
        <f>'підсумки по предмету'!H32</f>
        <v>8</v>
      </c>
      <c r="I197" s="92">
        <f>'підсумки по предмету'!I32</f>
        <v>53.333333333333336</v>
      </c>
      <c r="J197" s="91">
        <f>'підсумки по предмету'!J32</f>
        <v>5</v>
      </c>
      <c r="K197" s="92">
        <f>'підсумки по предмету'!K32</f>
        <v>33.333333333333329</v>
      </c>
      <c r="L197" s="92">
        <f t="shared" si="67"/>
        <v>86.666666666666657</v>
      </c>
      <c r="M197" s="92">
        <f t="shared" si="68"/>
        <v>100</v>
      </c>
      <c r="N197" s="90"/>
    </row>
    <row r="198" spans="1:16" ht="18.75">
      <c r="A198" s="90">
        <v>10</v>
      </c>
      <c r="B198" s="90" t="s">
        <v>215</v>
      </c>
      <c r="C198" s="91">
        <f>'підсумки по предмету'!C33</f>
        <v>10</v>
      </c>
      <c r="D198" s="91">
        <f>'підсумки по предмету'!D33</f>
        <v>0</v>
      </c>
      <c r="E198" s="92">
        <f>'підсумки по предмету'!E33</f>
        <v>0</v>
      </c>
      <c r="F198" s="91">
        <f>'підсумки по предмету'!F33</f>
        <v>3</v>
      </c>
      <c r="G198" s="92">
        <f>'підсумки по предмету'!G33</f>
        <v>30</v>
      </c>
      <c r="H198" s="91">
        <f>'підсумки по предмету'!H33</f>
        <v>6</v>
      </c>
      <c r="I198" s="92">
        <f>'підсумки по предмету'!I33</f>
        <v>60</v>
      </c>
      <c r="J198" s="91">
        <f>'підсумки по предмету'!J33</f>
        <v>1</v>
      </c>
      <c r="K198" s="92">
        <f>'підсумки по предмету'!K33</f>
        <v>10</v>
      </c>
      <c r="L198" s="92">
        <f t="shared" ref="L198:L199" si="69">I198+K198</f>
        <v>70</v>
      </c>
      <c r="M198" s="92">
        <f t="shared" ref="M198:M199" si="70">G198+I198+K198</f>
        <v>100</v>
      </c>
      <c r="N198" s="90"/>
    </row>
    <row r="199" spans="1:16" ht="18.75">
      <c r="A199" s="90">
        <v>11</v>
      </c>
      <c r="B199" s="90" t="s">
        <v>215</v>
      </c>
      <c r="C199" s="91">
        <f>'підсумки по предмету'!C34</f>
        <v>7</v>
      </c>
      <c r="D199" s="91">
        <f>'підсумки по предмету'!D34</f>
        <v>0</v>
      </c>
      <c r="E199" s="92">
        <f>'підсумки по предмету'!E34</f>
        <v>0</v>
      </c>
      <c r="F199" s="91">
        <f>'підсумки по предмету'!F34</f>
        <v>2</v>
      </c>
      <c r="G199" s="92">
        <f>'підсумки по предмету'!G34</f>
        <v>28.571428571428569</v>
      </c>
      <c r="H199" s="91">
        <f>'підсумки по предмету'!H34</f>
        <v>3</v>
      </c>
      <c r="I199" s="92">
        <f>'підсумки по предмету'!I34</f>
        <v>42.857142857142854</v>
      </c>
      <c r="J199" s="91">
        <f>'підсумки по предмету'!J34</f>
        <v>2</v>
      </c>
      <c r="K199" s="92">
        <f>'підсумки по предмету'!K34</f>
        <v>28.571428571428569</v>
      </c>
      <c r="L199" s="92">
        <f t="shared" si="69"/>
        <v>71.428571428571416</v>
      </c>
      <c r="M199" s="92">
        <f t="shared" si="70"/>
        <v>99.999999999999986</v>
      </c>
      <c r="N199" s="90"/>
    </row>
    <row r="200" spans="1:16" ht="21">
      <c r="A200" s="90"/>
      <c r="B200" s="90" t="s">
        <v>200</v>
      </c>
      <c r="C200" s="93">
        <f>SUM(C191:C199)</f>
        <v>123</v>
      </c>
      <c r="D200" s="93">
        <f>SUM(D191:D199)</f>
        <v>0</v>
      </c>
      <c r="E200" s="94">
        <f t="shared" ref="E200" si="71">D200/C200*100</f>
        <v>0</v>
      </c>
      <c r="F200" s="93">
        <f>SUM(F191:F199)</f>
        <v>12</v>
      </c>
      <c r="G200" s="94">
        <f>F200/C200*100</f>
        <v>9.7560975609756095</v>
      </c>
      <c r="H200" s="93">
        <f>SUM(H191:H199)</f>
        <v>62</v>
      </c>
      <c r="I200" s="94">
        <f t="shared" ref="I200" si="72">H200/C200*100</f>
        <v>50.40650406504065</v>
      </c>
      <c r="J200" s="93">
        <f>SUM(J191:J199)</f>
        <v>49</v>
      </c>
      <c r="K200" s="94">
        <f t="shared" ref="K200" si="73">J200/C200*100</f>
        <v>39.837398373983739</v>
      </c>
      <c r="L200" s="94">
        <f t="shared" si="67"/>
        <v>90.243902439024396</v>
      </c>
      <c r="M200" s="94">
        <f t="shared" si="68"/>
        <v>100</v>
      </c>
      <c r="N200" s="93"/>
      <c r="P200" s="97">
        <f>D200+F200+H200+J200</f>
        <v>123</v>
      </c>
    </row>
    <row r="205" spans="1:16">
      <c r="A205" s="188" t="s">
        <v>312</v>
      </c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</row>
    <row r="206" spans="1:16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</row>
    <row r="207" spans="1:16" ht="31.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</row>
    <row r="208" spans="1:16" ht="18.75">
      <c r="A208" s="190" t="s">
        <v>156</v>
      </c>
      <c r="B208" s="192" t="s">
        <v>197</v>
      </c>
      <c r="C208" s="193" t="s">
        <v>158</v>
      </c>
      <c r="D208" s="193" t="s">
        <v>159</v>
      </c>
      <c r="E208" s="193"/>
      <c r="F208" s="193"/>
      <c r="G208" s="193"/>
      <c r="H208" s="193"/>
      <c r="I208" s="193"/>
      <c r="J208" s="193"/>
      <c r="K208" s="193"/>
      <c r="L208" s="194" t="s">
        <v>160</v>
      </c>
      <c r="M208" s="194" t="s">
        <v>161</v>
      </c>
      <c r="N208" s="195" t="s">
        <v>162</v>
      </c>
    </row>
    <row r="209" spans="1:16" ht="57" customHeight="1">
      <c r="A209" s="191"/>
      <c r="B209" s="192"/>
      <c r="C209" s="193"/>
      <c r="D209" s="89" t="s">
        <v>163</v>
      </c>
      <c r="E209" s="89" t="s">
        <v>34</v>
      </c>
      <c r="F209" s="89" t="s">
        <v>164</v>
      </c>
      <c r="G209" s="89" t="s">
        <v>34</v>
      </c>
      <c r="H209" s="89" t="s">
        <v>165</v>
      </c>
      <c r="I209" s="89" t="s">
        <v>34</v>
      </c>
      <c r="J209" s="89" t="s">
        <v>166</v>
      </c>
      <c r="K209" s="89" t="s">
        <v>34</v>
      </c>
      <c r="L209" s="194"/>
      <c r="M209" s="194"/>
      <c r="N209" s="195"/>
    </row>
    <row r="210" spans="1:16" ht="18.75">
      <c r="A210" s="90">
        <v>3</v>
      </c>
      <c r="B210" s="90" t="s">
        <v>211</v>
      </c>
      <c r="C210" s="91">
        <f>'підсумки по предмету'!C123</f>
        <v>15</v>
      </c>
      <c r="D210" s="91">
        <f>'підсумки по предмету'!D123</f>
        <v>0</v>
      </c>
      <c r="E210" s="92">
        <f>'підсумки по предмету'!E123</f>
        <v>0</v>
      </c>
      <c r="F210" s="91">
        <f>'підсумки по предмету'!F123</f>
        <v>3</v>
      </c>
      <c r="G210" s="92">
        <f>'підсумки по предмету'!G123</f>
        <v>20</v>
      </c>
      <c r="H210" s="91">
        <f>'підсумки по предмету'!H123</f>
        <v>8</v>
      </c>
      <c r="I210" s="92">
        <f>'підсумки по предмету'!I123</f>
        <v>53.333333333333336</v>
      </c>
      <c r="J210" s="91">
        <f>'підсумки по предмету'!J123</f>
        <v>4</v>
      </c>
      <c r="K210" s="92">
        <f>'підсумки по предмету'!K123</f>
        <v>26.666666666666668</v>
      </c>
      <c r="L210" s="92">
        <f>I210+K210</f>
        <v>80</v>
      </c>
      <c r="M210" s="92">
        <f>G210+I210+K210</f>
        <v>100.00000000000001</v>
      </c>
      <c r="N210" s="90"/>
    </row>
    <row r="211" spans="1:16" ht="18.75">
      <c r="A211" s="90">
        <v>4</v>
      </c>
      <c r="B211" s="90" t="s">
        <v>211</v>
      </c>
      <c r="C211" s="91">
        <f>'підсумки по предмету'!C124</f>
        <v>22</v>
      </c>
      <c r="D211" s="91">
        <f>'підсумки по предмету'!D124</f>
        <v>0</v>
      </c>
      <c r="E211" s="92">
        <f>'підсумки по предмету'!E124</f>
        <v>0</v>
      </c>
      <c r="F211" s="91">
        <f>'підсумки по предмету'!F124</f>
        <v>6</v>
      </c>
      <c r="G211" s="92">
        <f>'підсумки по предмету'!G124</f>
        <v>27.27272727272727</v>
      </c>
      <c r="H211" s="91">
        <f>'підсумки по предмету'!H124</f>
        <v>12</v>
      </c>
      <c r="I211" s="92">
        <f>'підсумки по предмету'!I124</f>
        <v>54.54545454545454</v>
      </c>
      <c r="J211" s="91">
        <f>'підсумки по предмету'!J124</f>
        <v>4</v>
      </c>
      <c r="K211" s="92">
        <f>'підсумки по предмету'!K124</f>
        <v>18.181818181818183</v>
      </c>
      <c r="L211" s="92">
        <f>I211+K211</f>
        <v>72.72727272727272</v>
      </c>
      <c r="M211" s="92">
        <f>G211+I211+K211</f>
        <v>100</v>
      </c>
      <c r="N211" s="90"/>
    </row>
    <row r="212" spans="1:16" ht="21">
      <c r="A212" s="90"/>
      <c r="B212" s="90" t="s">
        <v>200</v>
      </c>
      <c r="C212" s="93">
        <f>SUM(C210:C211)</f>
        <v>37</v>
      </c>
      <c r="D212" s="93">
        <f>SUM(D210:D211)</f>
        <v>0</v>
      </c>
      <c r="E212" s="94">
        <f>D212/C212*100</f>
        <v>0</v>
      </c>
      <c r="F212" s="93">
        <f>SUM(F210:F211)</f>
        <v>9</v>
      </c>
      <c r="G212" s="94">
        <f>F212/C212*100</f>
        <v>24.324324324324326</v>
      </c>
      <c r="H212" s="93">
        <f>SUM(H210:H211)</f>
        <v>20</v>
      </c>
      <c r="I212" s="94">
        <f>H212/C212*100</f>
        <v>54.054054054054056</v>
      </c>
      <c r="J212" s="93">
        <f>SUM(J210:J211)</f>
        <v>8</v>
      </c>
      <c r="K212" s="94">
        <f>J212/C212*100</f>
        <v>21.621621621621621</v>
      </c>
      <c r="L212" s="94">
        <f>I212+K212</f>
        <v>75.675675675675677</v>
      </c>
      <c r="M212" s="94">
        <f>G212+I212+K212</f>
        <v>100</v>
      </c>
      <c r="N212" s="93"/>
      <c r="P212" s="97">
        <f>D212+F212+H212+J212</f>
        <v>37</v>
      </c>
    </row>
    <row r="216" spans="1:16">
      <c r="A216" s="188" t="s">
        <v>313</v>
      </c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</row>
    <row r="217" spans="1:16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</row>
    <row r="218" spans="1:16" ht="33.75" customHeight="1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</row>
    <row r="219" spans="1:16" ht="18.75">
      <c r="A219" s="190" t="s">
        <v>156</v>
      </c>
      <c r="B219" s="192" t="s">
        <v>197</v>
      </c>
      <c r="C219" s="193" t="s">
        <v>158</v>
      </c>
      <c r="D219" s="193" t="s">
        <v>159</v>
      </c>
      <c r="E219" s="193"/>
      <c r="F219" s="193"/>
      <c r="G219" s="193"/>
      <c r="H219" s="193"/>
      <c r="I219" s="193"/>
      <c r="J219" s="193"/>
      <c r="K219" s="193"/>
      <c r="L219" s="194" t="s">
        <v>160</v>
      </c>
      <c r="M219" s="194" t="s">
        <v>161</v>
      </c>
      <c r="N219" s="195" t="s">
        <v>162</v>
      </c>
    </row>
    <row r="220" spans="1:16" ht="55.5" customHeight="1">
      <c r="A220" s="191"/>
      <c r="B220" s="192"/>
      <c r="C220" s="193"/>
      <c r="D220" s="89" t="s">
        <v>163</v>
      </c>
      <c r="E220" s="89" t="s">
        <v>34</v>
      </c>
      <c r="F220" s="89" t="s">
        <v>164</v>
      </c>
      <c r="G220" s="89" t="s">
        <v>34</v>
      </c>
      <c r="H220" s="89" t="s">
        <v>165</v>
      </c>
      <c r="I220" s="89" t="s">
        <v>34</v>
      </c>
      <c r="J220" s="89" t="s">
        <v>166</v>
      </c>
      <c r="K220" s="89" t="s">
        <v>34</v>
      </c>
      <c r="L220" s="194"/>
      <c r="M220" s="194"/>
      <c r="N220" s="195"/>
    </row>
    <row r="221" spans="1:16" ht="18.75">
      <c r="A221" s="90">
        <v>5</v>
      </c>
      <c r="B221" s="90" t="s">
        <v>216</v>
      </c>
      <c r="C221" s="91">
        <f>'підсумки по предмету'!C11</f>
        <v>16</v>
      </c>
      <c r="D221" s="91">
        <f>'підсумки по предмету'!D11</f>
        <v>0</v>
      </c>
      <c r="E221" s="92">
        <f>'підсумки по предмету'!E11</f>
        <v>0</v>
      </c>
      <c r="F221" s="91">
        <f>'підсумки по предмету'!F11</f>
        <v>2</v>
      </c>
      <c r="G221" s="92">
        <f>'підсумки по предмету'!G11</f>
        <v>12.5</v>
      </c>
      <c r="H221" s="91">
        <f>'підсумки по предмету'!H11</f>
        <v>9</v>
      </c>
      <c r="I221" s="92">
        <f>'підсумки по предмету'!I11</f>
        <v>56.25</v>
      </c>
      <c r="J221" s="91">
        <f>'підсумки по предмету'!J11</f>
        <v>5</v>
      </c>
      <c r="K221" s="92">
        <f>'підсумки по предмету'!K11</f>
        <v>31.25</v>
      </c>
      <c r="L221" s="92">
        <f>I221+K221</f>
        <v>87.5</v>
      </c>
      <c r="M221" s="92">
        <f>G221+I221+K221</f>
        <v>100</v>
      </c>
      <c r="N221" s="90"/>
    </row>
    <row r="222" spans="1:16" ht="18.75">
      <c r="A222" s="90">
        <v>6</v>
      </c>
      <c r="B222" s="90" t="s">
        <v>216</v>
      </c>
      <c r="C222" s="91">
        <f>'підсумки по предмету'!C12</f>
        <v>12</v>
      </c>
      <c r="D222" s="91">
        <f>'підсумки по предмету'!D12</f>
        <v>0</v>
      </c>
      <c r="E222" s="92">
        <f>'підсумки по предмету'!E12</f>
        <v>0</v>
      </c>
      <c r="F222" s="91">
        <f>'підсумки по предмету'!F12</f>
        <v>1</v>
      </c>
      <c r="G222" s="92">
        <f>'підсумки по предмету'!G12</f>
        <v>8.3333333333333321</v>
      </c>
      <c r="H222" s="91">
        <f>'підсумки по предмету'!H12</f>
        <v>7</v>
      </c>
      <c r="I222" s="92">
        <f>'підсумки по предмету'!I12</f>
        <v>58.333333333333336</v>
      </c>
      <c r="J222" s="91">
        <f>'підсумки по предмету'!J12</f>
        <v>4</v>
      </c>
      <c r="K222" s="92">
        <f>'підсумки по предмету'!K12</f>
        <v>33.333333333333329</v>
      </c>
      <c r="L222" s="92">
        <f t="shared" ref="L222:L225" si="74">I222+K222</f>
        <v>91.666666666666657</v>
      </c>
      <c r="M222" s="92">
        <f t="shared" ref="M222:M225" si="75">G222+I222+K222</f>
        <v>100</v>
      </c>
      <c r="N222" s="90"/>
    </row>
    <row r="223" spans="1:16" ht="18.75">
      <c r="A223" s="90">
        <v>7</v>
      </c>
      <c r="B223" s="90" t="s">
        <v>216</v>
      </c>
      <c r="C223" s="91">
        <f>'підсумки по предмету'!C13</f>
        <v>9</v>
      </c>
      <c r="D223" s="91">
        <f>'підсумки по предмету'!D13</f>
        <v>0</v>
      </c>
      <c r="E223" s="92">
        <f>'підсумки по предмету'!E13</f>
        <v>0</v>
      </c>
      <c r="F223" s="91">
        <f>'підсумки по предмету'!F13</f>
        <v>0</v>
      </c>
      <c r="G223" s="92">
        <f>'підсумки по предмету'!G13</f>
        <v>0</v>
      </c>
      <c r="H223" s="91">
        <f>'підсумки по предмету'!H13</f>
        <v>5</v>
      </c>
      <c r="I223" s="92">
        <f>'підсумки по предмету'!I13</f>
        <v>55.555555555555557</v>
      </c>
      <c r="J223" s="91">
        <f>'підсумки по предмету'!J13</f>
        <v>4</v>
      </c>
      <c r="K223" s="92">
        <f>'підсумки по предмету'!K13</f>
        <v>44.444444444444443</v>
      </c>
      <c r="L223" s="92">
        <f t="shared" si="74"/>
        <v>100</v>
      </c>
      <c r="M223" s="92">
        <f t="shared" si="75"/>
        <v>100</v>
      </c>
      <c r="N223" s="90"/>
    </row>
    <row r="224" spans="1:16" ht="18.75">
      <c r="A224" s="90">
        <v>11</v>
      </c>
      <c r="B224" s="90" t="s">
        <v>144</v>
      </c>
      <c r="C224" s="91">
        <f>'підсумки по предмету'!C450</f>
        <v>7</v>
      </c>
      <c r="D224" s="91">
        <f>'підсумки по предмету'!D450</f>
        <v>0</v>
      </c>
      <c r="E224" s="92">
        <f>'підсумки по предмету'!E450</f>
        <v>0</v>
      </c>
      <c r="F224" s="91">
        <f>'підсумки по предмету'!F450</f>
        <v>1</v>
      </c>
      <c r="G224" s="92">
        <f>'підсумки по предмету'!G450</f>
        <v>14.285714285714285</v>
      </c>
      <c r="H224" s="91">
        <f>'підсумки по предмету'!H450</f>
        <v>3</v>
      </c>
      <c r="I224" s="92">
        <f>'підсумки по предмету'!I450</f>
        <v>42.857142857142854</v>
      </c>
      <c r="J224" s="91">
        <f>'підсумки по предмету'!J450</f>
        <v>3</v>
      </c>
      <c r="K224" s="92">
        <f>'підсумки по предмету'!K450</f>
        <v>42.857142857142854</v>
      </c>
      <c r="L224" s="92">
        <f t="shared" si="74"/>
        <v>85.714285714285708</v>
      </c>
      <c r="M224" s="92">
        <f t="shared" si="75"/>
        <v>100</v>
      </c>
      <c r="N224" s="90"/>
    </row>
    <row r="225" spans="1:16" ht="21">
      <c r="A225" s="90"/>
      <c r="B225" s="90" t="s">
        <v>200</v>
      </c>
      <c r="C225" s="93">
        <f>SUM(C221:C224)</f>
        <v>44</v>
      </c>
      <c r="D225" s="93">
        <f>SUM(D221:D224)</f>
        <v>0</v>
      </c>
      <c r="E225" s="94">
        <f t="shared" ref="E225" si="76">D225/C225*100</f>
        <v>0</v>
      </c>
      <c r="F225" s="93">
        <f>SUM(F221:F224)</f>
        <v>4</v>
      </c>
      <c r="G225" s="94">
        <f t="shared" ref="G225" si="77">F225/C225*100</f>
        <v>9.0909090909090917</v>
      </c>
      <c r="H225" s="93">
        <f>SUM(H221:H224)</f>
        <v>24</v>
      </c>
      <c r="I225" s="94">
        <f t="shared" ref="I225" si="78">H225/C225*100</f>
        <v>54.54545454545454</v>
      </c>
      <c r="J225" s="93">
        <f>SUM(J221:J224)</f>
        <v>16</v>
      </c>
      <c r="K225" s="94">
        <f t="shared" ref="K225" si="79">J225/C225*100</f>
        <v>36.363636363636367</v>
      </c>
      <c r="L225" s="94">
        <f t="shared" si="74"/>
        <v>90.909090909090907</v>
      </c>
      <c r="M225" s="94">
        <f t="shared" si="75"/>
        <v>100</v>
      </c>
      <c r="N225" s="93"/>
      <c r="P225" s="97">
        <f>D225+F225+H225+J225</f>
        <v>44</v>
      </c>
    </row>
    <row r="229" spans="1:16">
      <c r="A229" s="188" t="s">
        <v>314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</row>
    <row r="230" spans="1:16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</row>
    <row r="231" spans="1:16" ht="33.75" customHeight="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</row>
    <row r="232" spans="1:16" ht="18.75">
      <c r="A232" s="190" t="s">
        <v>156</v>
      </c>
      <c r="B232" s="192" t="s">
        <v>197</v>
      </c>
      <c r="C232" s="193" t="s">
        <v>158</v>
      </c>
      <c r="D232" s="193" t="s">
        <v>159</v>
      </c>
      <c r="E232" s="193"/>
      <c r="F232" s="193"/>
      <c r="G232" s="193"/>
      <c r="H232" s="193"/>
      <c r="I232" s="193"/>
      <c r="J232" s="193"/>
      <c r="K232" s="193"/>
      <c r="L232" s="194" t="s">
        <v>160</v>
      </c>
      <c r="M232" s="194" t="s">
        <v>161</v>
      </c>
      <c r="N232" s="195" t="s">
        <v>162</v>
      </c>
    </row>
    <row r="233" spans="1:16" ht="57.75" customHeight="1">
      <c r="A233" s="191"/>
      <c r="B233" s="192"/>
      <c r="C233" s="193"/>
      <c r="D233" s="89" t="s">
        <v>163</v>
      </c>
      <c r="E233" s="89" t="s">
        <v>34</v>
      </c>
      <c r="F233" s="89" t="s">
        <v>164</v>
      </c>
      <c r="G233" s="89" t="s">
        <v>34</v>
      </c>
      <c r="H233" s="89" t="s">
        <v>165</v>
      </c>
      <c r="I233" s="89" t="s">
        <v>34</v>
      </c>
      <c r="J233" s="89" t="s">
        <v>166</v>
      </c>
      <c r="K233" s="89" t="s">
        <v>34</v>
      </c>
      <c r="L233" s="194"/>
      <c r="M233" s="194"/>
      <c r="N233" s="195"/>
    </row>
    <row r="234" spans="1:16" ht="18.75">
      <c r="A234" s="90">
        <v>7</v>
      </c>
      <c r="B234" s="90" t="s">
        <v>90</v>
      </c>
      <c r="C234" s="91">
        <f>'підсумки по предмету'!C460</f>
        <v>9</v>
      </c>
      <c r="D234" s="91">
        <f>'підсумки по предмету'!D460</f>
        <v>0</v>
      </c>
      <c r="E234" s="92">
        <f>'підсумки по предмету'!E460</f>
        <v>0</v>
      </c>
      <c r="F234" s="91">
        <f>'підсумки по предмету'!F460</f>
        <v>0</v>
      </c>
      <c r="G234" s="92">
        <f>'підсумки по предмету'!G460</f>
        <v>0</v>
      </c>
      <c r="H234" s="91">
        <f>'підсумки по предмету'!H460</f>
        <v>7</v>
      </c>
      <c r="I234" s="92">
        <f>'підсумки по предмету'!I460</f>
        <v>77.777777777777786</v>
      </c>
      <c r="J234" s="91">
        <f>'підсумки по предмету'!J460</f>
        <v>2</v>
      </c>
      <c r="K234" s="92">
        <f>'підсумки по предмету'!K460</f>
        <v>22.222222222222221</v>
      </c>
      <c r="L234" s="92">
        <f>I234+K234</f>
        <v>100</v>
      </c>
      <c r="M234" s="92">
        <f>G234+I234+K234</f>
        <v>100</v>
      </c>
      <c r="N234" s="90"/>
    </row>
    <row r="235" spans="1:16" ht="18.75">
      <c r="A235" s="90">
        <v>9</v>
      </c>
      <c r="B235" s="90" t="s">
        <v>217</v>
      </c>
      <c r="C235" s="91">
        <f>'підсумки по предмету'!C398</f>
        <v>15</v>
      </c>
      <c r="D235" s="91">
        <f>'підсумки по предмету'!D398</f>
        <v>1</v>
      </c>
      <c r="E235" s="92">
        <f>'підсумки по предмету'!E398</f>
        <v>6.666666666666667</v>
      </c>
      <c r="F235" s="91">
        <f>'підсумки по предмету'!F398</f>
        <v>4</v>
      </c>
      <c r="G235" s="92">
        <f>'підсумки по предмету'!G398</f>
        <v>26.666666666666668</v>
      </c>
      <c r="H235" s="91">
        <f>'підсумки по предмету'!H398</f>
        <v>9</v>
      </c>
      <c r="I235" s="92">
        <f>'підсумки по предмету'!I398</f>
        <v>60</v>
      </c>
      <c r="J235" s="91">
        <f>'підсумки по предмету'!J398</f>
        <v>1</v>
      </c>
      <c r="K235" s="92">
        <f>'підсумки по предмету'!K398</f>
        <v>6.666666666666667</v>
      </c>
      <c r="L235" s="92">
        <f>I235+K235</f>
        <v>66.666666666666671</v>
      </c>
      <c r="M235" s="92">
        <f>G235+I235+K235</f>
        <v>93.333333333333343</v>
      </c>
      <c r="N235" s="90"/>
    </row>
    <row r="236" spans="1:16" ht="18.75">
      <c r="A236" s="90">
        <v>10</v>
      </c>
      <c r="B236" s="90" t="s">
        <v>217</v>
      </c>
      <c r="C236" s="91">
        <f>'підсумки по предмету'!C399</f>
        <v>10</v>
      </c>
      <c r="D236" s="91">
        <f>'підсумки по предмету'!D399</f>
        <v>0</v>
      </c>
      <c r="E236" s="92">
        <f>'підсумки по предмету'!E399</f>
        <v>0</v>
      </c>
      <c r="F236" s="91">
        <f>'підсумки по предмету'!F399</f>
        <v>2</v>
      </c>
      <c r="G236" s="92">
        <f>'підсумки по предмету'!G399</f>
        <v>20</v>
      </c>
      <c r="H236" s="91">
        <f>'підсумки по предмету'!H399</f>
        <v>4</v>
      </c>
      <c r="I236" s="92">
        <f>'підсумки по предмету'!I399</f>
        <v>40</v>
      </c>
      <c r="J236" s="91">
        <f>'підсумки по предмету'!J399</f>
        <v>4</v>
      </c>
      <c r="K236" s="92">
        <f>'підсумки по предмету'!K399</f>
        <v>40</v>
      </c>
      <c r="L236" s="92">
        <f>I236+K236</f>
        <v>80</v>
      </c>
      <c r="M236" s="92">
        <f>G236+I236+K236</f>
        <v>100</v>
      </c>
      <c r="N236" s="90"/>
    </row>
    <row r="237" spans="1:16" ht="18.75">
      <c r="A237" s="90">
        <v>11</v>
      </c>
      <c r="B237" s="90" t="s">
        <v>217</v>
      </c>
      <c r="C237" s="91">
        <f>'підсумки по предмету'!C400</f>
        <v>7</v>
      </c>
      <c r="D237" s="91">
        <f>'підсумки по предмету'!D400</f>
        <v>0</v>
      </c>
      <c r="E237" s="92">
        <f>'підсумки по предмету'!E400</f>
        <v>0</v>
      </c>
      <c r="F237" s="91">
        <f>'підсумки по предмету'!F400</f>
        <v>1</v>
      </c>
      <c r="G237" s="92">
        <f>'підсумки по предмету'!G400</f>
        <v>14.285714285714285</v>
      </c>
      <c r="H237" s="91">
        <f>'підсумки по предмету'!H400</f>
        <v>4</v>
      </c>
      <c r="I237" s="92">
        <f>'підсумки по предмету'!I400</f>
        <v>57.142857142857139</v>
      </c>
      <c r="J237" s="91">
        <f>'підсумки по предмету'!J400</f>
        <v>2</v>
      </c>
      <c r="K237" s="92">
        <f>'підсумки по предмету'!K400</f>
        <v>28.571428571428569</v>
      </c>
      <c r="L237" s="92">
        <f>I237+K237</f>
        <v>85.714285714285708</v>
      </c>
      <c r="M237" s="92">
        <f>G237+I237+K237</f>
        <v>99.999999999999986</v>
      </c>
      <c r="N237" s="90"/>
    </row>
    <row r="238" spans="1:16" ht="21">
      <c r="A238" s="90"/>
      <c r="B238" s="90" t="s">
        <v>200</v>
      </c>
      <c r="C238" s="93">
        <f>SUM(C234:C237)</f>
        <v>41</v>
      </c>
      <c r="D238" s="93">
        <f>SUM(D234:D237)</f>
        <v>1</v>
      </c>
      <c r="E238" s="94">
        <f>D238/C238*100</f>
        <v>2.4390243902439024</v>
      </c>
      <c r="F238" s="93">
        <f>SUM(F234:F237)</f>
        <v>7</v>
      </c>
      <c r="G238" s="94">
        <f>F238/C238*100</f>
        <v>17.073170731707318</v>
      </c>
      <c r="H238" s="93">
        <f>SUM(H234:H237)</f>
        <v>24</v>
      </c>
      <c r="I238" s="94">
        <f>H238/C238*100</f>
        <v>58.536585365853654</v>
      </c>
      <c r="J238" s="93">
        <f>SUM(J234:J237)</f>
        <v>9</v>
      </c>
      <c r="K238" s="94">
        <f>J238/C238*100</f>
        <v>21.951219512195124</v>
      </c>
      <c r="L238" s="94">
        <f>I238+K238</f>
        <v>80.487804878048777</v>
      </c>
      <c r="M238" s="94">
        <f>G238+I238+K238</f>
        <v>97.560975609756099</v>
      </c>
      <c r="N238" s="93"/>
      <c r="P238" s="97">
        <f>D238+F238+H238+J238</f>
        <v>41</v>
      </c>
    </row>
    <row r="242" spans="1:16">
      <c r="A242" s="188" t="s">
        <v>315</v>
      </c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</row>
    <row r="243" spans="1:16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</row>
    <row r="244" spans="1:16" ht="33" customHeight="1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</row>
    <row r="245" spans="1:16" ht="18.75">
      <c r="A245" s="190" t="s">
        <v>156</v>
      </c>
      <c r="B245" s="192" t="s">
        <v>197</v>
      </c>
      <c r="C245" s="193" t="s">
        <v>158</v>
      </c>
      <c r="D245" s="193" t="s">
        <v>159</v>
      </c>
      <c r="E245" s="193"/>
      <c r="F245" s="193"/>
      <c r="G245" s="193"/>
      <c r="H245" s="193"/>
      <c r="I245" s="193"/>
      <c r="J245" s="193"/>
      <c r="K245" s="193"/>
      <c r="L245" s="194" t="s">
        <v>160</v>
      </c>
      <c r="M245" s="194" t="s">
        <v>161</v>
      </c>
      <c r="N245" s="195" t="s">
        <v>162</v>
      </c>
    </row>
    <row r="246" spans="1:16" ht="56.25" customHeight="1">
      <c r="A246" s="191"/>
      <c r="B246" s="192"/>
      <c r="C246" s="193"/>
      <c r="D246" s="89" t="s">
        <v>163</v>
      </c>
      <c r="E246" s="89" t="s">
        <v>34</v>
      </c>
      <c r="F246" s="89" t="s">
        <v>164</v>
      </c>
      <c r="G246" s="89" t="s">
        <v>34</v>
      </c>
      <c r="H246" s="89" t="s">
        <v>165</v>
      </c>
      <c r="I246" s="89" t="s">
        <v>34</v>
      </c>
      <c r="J246" s="89" t="s">
        <v>166</v>
      </c>
      <c r="K246" s="89" t="s">
        <v>34</v>
      </c>
      <c r="L246" s="194"/>
      <c r="M246" s="194"/>
      <c r="N246" s="195"/>
    </row>
    <row r="247" spans="1:16" ht="18.75">
      <c r="A247" s="90">
        <v>8</v>
      </c>
      <c r="B247" s="90" t="s">
        <v>90</v>
      </c>
      <c r="C247" s="91">
        <f>'підсумки по предмету'!C461</f>
        <v>17</v>
      </c>
      <c r="D247" s="91">
        <f>'підсумки по предмету'!D461</f>
        <v>2</v>
      </c>
      <c r="E247" s="92">
        <f>'підсумки по предмету'!E461</f>
        <v>11.76470588235294</v>
      </c>
      <c r="F247" s="91">
        <f>'підсумки по предмету'!F461</f>
        <v>6</v>
      </c>
      <c r="G247" s="92">
        <f>'підсумки по предмету'!G461</f>
        <v>35.294117647058826</v>
      </c>
      <c r="H247" s="91">
        <f>'підсумки по предмету'!H461</f>
        <v>7</v>
      </c>
      <c r="I247" s="92">
        <f>'підсумки по предмету'!I461</f>
        <v>41.17647058823529</v>
      </c>
      <c r="J247" s="91">
        <f>'підсумки по предмету'!J461</f>
        <v>2</v>
      </c>
      <c r="K247" s="92">
        <f>'підсумки по предмету'!K461</f>
        <v>11.76470588235294</v>
      </c>
      <c r="L247" s="92">
        <f t="shared" ref="L247:L252" si="80">I247+K247</f>
        <v>52.941176470588232</v>
      </c>
      <c r="M247" s="92">
        <f t="shared" ref="M247:M252" si="81">G247+I247+K247</f>
        <v>88.235294117647058</v>
      </c>
      <c r="N247" s="90"/>
    </row>
    <row r="248" spans="1:16" ht="18.75">
      <c r="A248" s="90">
        <v>9</v>
      </c>
      <c r="B248" s="90" t="s">
        <v>90</v>
      </c>
      <c r="C248" s="91">
        <f>'підсумки по предмету'!C462</f>
        <v>15</v>
      </c>
      <c r="D248" s="91">
        <f>'підсумки по предмету'!D462</f>
        <v>0</v>
      </c>
      <c r="E248" s="92">
        <f>'підсумки по предмету'!E462</f>
        <v>0</v>
      </c>
      <c r="F248" s="91">
        <f>'підсумки по предмету'!F462</f>
        <v>6</v>
      </c>
      <c r="G248" s="92">
        <f>'підсумки по предмету'!G462</f>
        <v>40</v>
      </c>
      <c r="H248" s="91">
        <f>'підсумки по предмету'!H462</f>
        <v>7</v>
      </c>
      <c r="I248" s="92">
        <f>'підсумки по предмету'!I462</f>
        <v>46.666666666666664</v>
      </c>
      <c r="J248" s="91">
        <f>'підсумки по предмету'!J462</f>
        <v>2</v>
      </c>
      <c r="K248" s="92">
        <f>'підсумки по предмету'!K462</f>
        <v>13.333333333333334</v>
      </c>
      <c r="L248" s="92">
        <f t="shared" si="80"/>
        <v>60</v>
      </c>
      <c r="M248" s="92">
        <f t="shared" si="81"/>
        <v>99.999999999999986</v>
      </c>
      <c r="N248" s="90"/>
    </row>
    <row r="249" spans="1:16" ht="18.75">
      <c r="A249" s="90">
        <v>10</v>
      </c>
      <c r="B249" s="90" t="s">
        <v>90</v>
      </c>
      <c r="C249" s="91">
        <f>'підсумки по предмету'!C463</f>
        <v>10</v>
      </c>
      <c r="D249" s="91">
        <f>'підсумки по предмету'!D463</f>
        <v>0</v>
      </c>
      <c r="E249" s="92">
        <f>'підсумки по предмету'!E463</f>
        <v>0</v>
      </c>
      <c r="F249" s="91">
        <f>'підсумки по предмету'!F463</f>
        <v>4</v>
      </c>
      <c r="G249" s="92">
        <f>'підсумки по предмету'!G463</f>
        <v>40</v>
      </c>
      <c r="H249" s="91">
        <f>'підсумки по предмету'!H463</f>
        <v>5</v>
      </c>
      <c r="I249" s="92">
        <f>'підсумки по предмету'!I463</f>
        <v>50</v>
      </c>
      <c r="J249" s="91">
        <f>'підсумки по предмету'!J463</f>
        <v>1</v>
      </c>
      <c r="K249" s="92">
        <f>'підсумки по предмету'!K463</f>
        <v>10</v>
      </c>
      <c r="L249" s="92">
        <f t="shared" si="80"/>
        <v>60</v>
      </c>
      <c r="M249" s="92">
        <f t="shared" si="81"/>
        <v>100</v>
      </c>
      <c r="N249" s="90"/>
    </row>
    <row r="250" spans="1:16" ht="18.75">
      <c r="A250" s="90">
        <v>11</v>
      </c>
      <c r="B250" s="90" t="s">
        <v>90</v>
      </c>
      <c r="C250" s="91">
        <f>'підсумки по предмету'!C464</f>
        <v>7</v>
      </c>
      <c r="D250" s="91">
        <f>'підсумки по предмету'!D464</f>
        <v>0</v>
      </c>
      <c r="E250" s="92">
        <f>'підсумки по предмету'!E464</f>
        <v>0</v>
      </c>
      <c r="F250" s="91">
        <f>'підсумки по предмету'!F464</f>
        <v>4</v>
      </c>
      <c r="G250" s="92">
        <f>'підсумки по предмету'!G464</f>
        <v>57.142857142857139</v>
      </c>
      <c r="H250" s="91">
        <f>'підсумки по предмету'!H464</f>
        <v>1</v>
      </c>
      <c r="I250" s="92">
        <f>'підсумки по предмету'!I464</f>
        <v>14.285714285714285</v>
      </c>
      <c r="J250" s="91">
        <f>'підсумки по предмету'!J464</f>
        <v>2</v>
      </c>
      <c r="K250" s="92">
        <f>'підсумки по предмету'!K464</f>
        <v>28.571428571428569</v>
      </c>
      <c r="L250" s="92">
        <f t="shared" si="80"/>
        <v>42.857142857142854</v>
      </c>
      <c r="M250" s="92">
        <f t="shared" si="81"/>
        <v>99.999999999999986</v>
      </c>
      <c r="N250" s="90"/>
    </row>
    <row r="251" spans="1:16" ht="18.75">
      <c r="A251" s="90">
        <v>11</v>
      </c>
      <c r="B251" s="90" t="s">
        <v>263</v>
      </c>
      <c r="C251" s="91">
        <f>'підсумки по предмету'!C489</f>
        <v>7</v>
      </c>
      <c r="D251" s="91">
        <f>'підсумки по предмету'!D489</f>
        <v>0</v>
      </c>
      <c r="E251" s="91">
        <f>'підсумки по предмету'!E489</f>
        <v>0</v>
      </c>
      <c r="F251" s="91">
        <f>'підсумки по предмету'!F489</f>
        <v>1</v>
      </c>
      <c r="G251" s="91">
        <f>'підсумки по предмету'!G489</f>
        <v>14.285714285714285</v>
      </c>
      <c r="H251" s="91">
        <f>'підсумки по предмету'!H489</f>
        <v>4</v>
      </c>
      <c r="I251" s="91">
        <f>'підсумки по предмету'!I489</f>
        <v>57.142857142857139</v>
      </c>
      <c r="J251" s="91">
        <f>'підсумки по предмету'!J489</f>
        <v>2</v>
      </c>
      <c r="K251" s="91">
        <f>'підсумки по предмету'!K489</f>
        <v>28.571428571428569</v>
      </c>
      <c r="L251" s="92">
        <f t="shared" si="80"/>
        <v>85.714285714285708</v>
      </c>
      <c r="M251" s="92">
        <f t="shared" si="81"/>
        <v>99.999999999999986</v>
      </c>
      <c r="N251" s="2"/>
    </row>
    <row r="252" spans="1:16" ht="21">
      <c r="A252" s="90"/>
      <c r="B252" s="90" t="s">
        <v>200</v>
      </c>
      <c r="C252" s="93">
        <f>SUM(C247:C251)</f>
        <v>56</v>
      </c>
      <c r="D252" s="93">
        <f>SUM(D247:D251)</f>
        <v>2</v>
      </c>
      <c r="E252" s="94">
        <f>D252/C252*100</f>
        <v>3.5714285714285712</v>
      </c>
      <c r="F252" s="93">
        <f>SUM(F247:F251)</f>
        <v>21</v>
      </c>
      <c r="G252" s="94">
        <f>F252/C252*100</f>
        <v>37.5</v>
      </c>
      <c r="H252" s="93">
        <f>SUM(H247:H251)</f>
        <v>24</v>
      </c>
      <c r="I252" s="94">
        <f>H252/C252*100</f>
        <v>42.857142857142854</v>
      </c>
      <c r="J252" s="93">
        <f>SUM(J247:J251)</f>
        <v>9</v>
      </c>
      <c r="K252" s="94">
        <f>J252/C252*100</f>
        <v>16.071428571428573</v>
      </c>
      <c r="L252" s="94">
        <f t="shared" si="80"/>
        <v>58.928571428571431</v>
      </c>
      <c r="M252" s="94">
        <f t="shared" si="81"/>
        <v>96.428571428571431</v>
      </c>
      <c r="N252" s="93"/>
      <c r="P252" s="97">
        <f>D252+F252+H252+J252</f>
        <v>56</v>
      </c>
    </row>
    <row r="255" spans="1:16">
      <c r="A255" s="188" t="s">
        <v>316</v>
      </c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</row>
    <row r="256" spans="1:16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</row>
    <row r="257" spans="1:16" ht="33.75" customHeight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</row>
    <row r="258" spans="1:16" ht="18.75">
      <c r="A258" s="190" t="s">
        <v>156</v>
      </c>
      <c r="B258" s="192" t="s">
        <v>197</v>
      </c>
      <c r="C258" s="193" t="s">
        <v>158</v>
      </c>
      <c r="D258" s="193" t="s">
        <v>159</v>
      </c>
      <c r="E258" s="193"/>
      <c r="F258" s="193"/>
      <c r="G258" s="193"/>
      <c r="H258" s="193"/>
      <c r="I258" s="193"/>
      <c r="J258" s="193"/>
      <c r="K258" s="193"/>
      <c r="L258" s="194" t="s">
        <v>160</v>
      </c>
      <c r="M258" s="194" t="s">
        <v>161</v>
      </c>
      <c r="N258" s="195" t="s">
        <v>162</v>
      </c>
    </row>
    <row r="259" spans="1:16" ht="56.25" customHeight="1">
      <c r="A259" s="191"/>
      <c r="B259" s="192"/>
      <c r="C259" s="193"/>
      <c r="D259" s="89" t="s">
        <v>163</v>
      </c>
      <c r="E259" s="89" t="s">
        <v>34</v>
      </c>
      <c r="F259" s="89" t="s">
        <v>164</v>
      </c>
      <c r="G259" s="89" t="s">
        <v>34</v>
      </c>
      <c r="H259" s="89" t="s">
        <v>165</v>
      </c>
      <c r="I259" s="89" t="s">
        <v>34</v>
      </c>
      <c r="J259" s="89" t="s">
        <v>166</v>
      </c>
      <c r="K259" s="89" t="s">
        <v>34</v>
      </c>
      <c r="L259" s="194"/>
      <c r="M259" s="194"/>
      <c r="N259" s="195"/>
    </row>
    <row r="260" spans="1:16" ht="18.75">
      <c r="A260" s="90">
        <v>9</v>
      </c>
      <c r="B260" s="90" t="s">
        <v>87</v>
      </c>
      <c r="C260" s="91">
        <f>'підсумки по предмету'!C150</f>
        <v>15</v>
      </c>
      <c r="D260" s="91">
        <f>'підсумки по предмету'!D150</f>
        <v>0</v>
      </c>
      <c r="E260" s="92">
        <f>'підсумки по предмету'!E150</f>
        <v>0</v>
      </c>
      <c r="F260" s="91">
        <f>'підсумки по предмету'!F150</f>
        <v>9</v>
      </c>
      <c r="G260" s="92">
        <f>'підсумки по предмету'!G150</f>
        <v>60</v>
      </c>
      <c r="H260" s="91">
        <f>'підсумки по предмету'!H150</f>
        <v>4</v>
      </c>
      <c r="I260" s="92">
        <f>'підсумки по предмету'!I150</f>
        <v>26.666666666666668</v>
      </c>
      <c r="J260" s="91">
        <f>'підсумки по предмету'!J150</f>
        <v>2</v>
      </c>
      <c r="K260" s="92">
        <f>'підсумки по предмету'!K150</f>
        <v>13.333333333333334</v>
      </c>
      <c r="L260" s="92">
        <f>I260+K260</f>
        <v>40</v>
      </c>
      <c r="M260" s="92">
        <f>G260+I260+K260</f>
        <v>100</v>
      </c>
      <c r="N260" s="90"/>
    </row>
    <row r="261" spans="1:16" ht="18.75">
      <c r="A261" s="90">
        <v>11</v>
      </c>
      <c r="B261" s="90" t="s">
        <v>87</v>
      </c>
      <c r="C261" s="91">
        <f>'підсумки по предмету'!C152</f>
        <v>7</v>
      </c>
      <c r="D261" s="91">
        <f>'підсумки по предмету'!D152</f>
        <v>0</v>
      </c>
      <c r="E261" s="92">
        <f>'підсумки по предмету'!E152</f>
        <v>0</v>
      </c>
      <c r="F261" s="91">
        <f>'підсумки по предмету'!F152</f>
        <v>3</v>
      </c>
      <c r="G261" s="92">
        <f>'підсумки по предмету'!G152</f>
        <v>42.857142857142854</v>
      </c>
      <c r="H261" s="91">
        <f>'підсумки по предмету'!H152</f>
        <v>2</v>
      </c>
      <c r="I261" s="92">
        <f>'підсумки по предмету'!I152</f>
        <v>28.571428571428569</v>
      </c>
      <c r="J261" s="91">
        <f>'підсумки по предмету'!J152</f>
        <v>2</v>
      </c>
      <c r="K261" s="92">
        <f>'підсумки по предмету'!K152</f>
        <v>28.571428571428569</v>
      </c>
      <c r="L261" s="92">
        <f>I261+K261</f>
        <v>57.142857142857139</v>
      </c>
      <c r="M261" s="92">
        <f>G261+I261+K261</f>
        <v>99.999999999999986</v>
      </c>
      <c r="N261" s="90"/>
    </row>
    <row r="262" spans="1:16" ht="18.75">
      <c r="A262" s="90">
        <v>9</v>
      </c>
      <c r="B262" s="90" t="s">
        <v>205</v>
      </c>
      <c r="C262" s="91">
        <f>'підсумки по предмету'!C166</f>
        <v>15</v>
      </c>
      <c r="D262" s="91">
        <f>'підсумки по предмету'!D166</f>
        <v>0</v>
      </c>
      <c r="E262" s="92">
        <f>'підсумки по предмету'!E166</f>
        <v>0</v>
      </c>
      <c r="F262" s="91">
        <f>'підсумки по предмету'!F166</f>
        <v>8</v>
      </c>
      <c r="G262" s="92">
        <f>'підсумки по предмету'!G166</f>
        <v>53.333333333333336</v>
      </c>
      <c r="H262" s="91">
        <f>'підсумки по предмету'!H166</f>
        <v>5</v>
      </c>
      <c r="I262" s="92">
        <f>'підсумки по предмету'!I166</f>
        <v>33.333333333333329</v>
      </c>
      <c r="J262" s="91">
        <f>'підсумки по предмету'!J166</f>
        <v>2</v>
      </c>
      <c r="K262" s="92">
        <f>'підсумки по предмету'!K166</f>
        <v>13.333333333333334</v>
      </c>
      <c r="L262" s="92">
        <f>I262+K262</f>
        <v>46.666666666666664</v>
      </c>
      <c r="M262" s="92">
        <f>G262+I262+K262</f>
        <v>99.999999999999986</v>
      </c>
      <c r="N262" s="90"/>
    </row>
    <row r="263" spans="1:16" ht="18.75">
      <c r="A263" s="90">
        <v>11</v>
      </c>
      <c r="B263" s="90" t="s">
        <v>205</v>
      </c>
      <c r="C263" s="91">
        <f>'підсумки по предмету'!C168</f>
        <v>7</v>
      </c>
      <c r="D263" s="91">
        <f>'підсумки по предмету'!D168</f>
        <v>1</v>
      </c>
      <c r="E263" s="92">
        <f>'підсумки по предмету'!E168</f>
        <v>14.285714285714285</v>
      </c>
      <c r="F263" s="91">
        <f>'підсумки по предмету'!F168</f>
        <v>3</v>
      </c>
      <c r="G263" s="92">
        <f>'підсумки по предмету'!G168</f>
        <v>42.857142857142854</v>
      </c>
      <c r="H263" s="91">
        <f>'підсумки по предмету'!H168</f>
        <v>1</v>
      </c>
      <c r="I263" s="92">
        <f>'підсумки по предмету'!I168</f>
        <v>14.285714285714285</v>
      </c>
      <c r="J263" s="91">
        <f>'підсумки по предмету'!J168</f>
        <v>2</v>
      </c>
      <c r="K263" s="92">
        <f>'підсумки по предмету'!K168</f>
        <v>28.571428571428569</v>
      </c>
      <c r="L263" s="92">
        <f>I263+K263</f>
        <v>42.857142857142854</v>
      </c>
      <c r="M263" s="92">
        <f>G263+I263+K263</f>
        <v>85.714285714285708</v>
      </c>
      <c r="N263" s="90"/>
    </row>
    <row r="264" spans="1:16" ht="21">
      <c r="A264" s="90"/>
      <c r="B264" s="90" t="s">
        <v>200</v>
      </c>
      <c r="C264" s="93">
        <f>SUM(C260:C263)</f>
        <v>44</v>
      </c>
      <c r="D264" s="93">
        <f>SUM(D260:D263)</f>
        <v>1</v>
      </c>
      <c r="E264" s="94">
        <f>D264/C264*100</f>
        <v>2.2727272727272729</v>
      </c>
      <c r="F264" s="93">
        <f>SUM(F260:F263)</f>
        <v>23</v>
      </c>
      <c r="G264" s="94">
        <f>F264/C264*100</f>
        <v>52.272727272727273</v>
      </c>
      <c r="H264" s="93">
        <f>SUM(H260:H263)</f>
        <v>12</v>
      </c>
      <c r="I264" s="94">
        <f>H264/C264*100</f>
        <v>27.27272727272727</v>
      </c>
      <c r="J264" s="93">
        <f>SUM(J260:J263)</f>
        <v>8</v>
      </c>
      <c r="K264" s="94">
        <f>J264/C264*100</f>
        <v>18.181818181818183</v>
      </c>
      <c r="L264" s="94">
        <f>I264+K264</f>
        <v>45.454545454545453</v>
      </c>
      <c r="M264" s="94">
        <f>G264+I264+K264</f>
        <v>97.727272727272734</v>
      </c>
      <c r="N264" s="93"/>
      <c r="P264" s="97">
        <f>D264+F264+H264+J264</f>
        <v>44</v>
      </c>
    </row>
    <row r="268" spans="1:16">
      <c r="A268" s="188" t="s">
        <v>218</v>
      </c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</row>
    <row r="269" spans="1:16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</row>
    <row r="270" spans="1:16" ht="35.25" customHeight="1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</row>
    <row r="271" spans="1:16" ht="18.75">
      <c r="A271" s="190" t="s">
        <v>156</v>
      </c>
      <c r="B271" s="192" t="s">
        <v>197</v>
      </c>
      <c r="C271" s="193" t="s">
        <v>158</v>
      </c>
      <c r="D271" s="193" t="s">
        <v>159</v>
      </c>
      <c r="E271" s="193"/>
      <c r="F271" s="193"/>
      <c r="G271" s="193"/>
      <c r="H271" s="193"/>
      <c r="I271" s="193"/>
      <c r="J271" s="193"/>
      <c r="K271" s="193"/>
      <c r="L271" s="194" t="s">
        <v>160</v>
      </c>
      <c r="M271" s="194" t="s">
        <v>161</v>
      </c>
      <c r="N271" s="195" t="s">
        <v>162</v>
      </c>
    </row>
    <row r="272" spans="1:16" ht="61.5" customHeight="1">
      <c r="A272" s="191"/>
      <c r="B272" s="192"/>
      <c r="C272" s="193"/>
      <c r="D272" s="89" t="s">
        <v>163</v>
      </c>
      <c r="E272" s="89" t="s">
        <v>34</v>
      </c>
      <c r="F272" s="89" t="s">
        <v>164</v>
      </c>
      <c r="G272" s="89" t="s">
        <v>34</v>
      </c>
      <c r="H272" s="89" t="s">
        <v>165</v>
      </c>
      <c r="I272" s="89" t="s">
        <v>34</v>
      </c>
      <c r="J272" s="89" t="s">
        <v>166</v>
      </c>
      <c r="K272" s="89" t="s">
        <v>34</v>
      </c>
      <c r="L272" s="194"/>
      <c r="M272" s="194"/>
      <c r="N272" s="195"/>
    </row>
    <row r="273" spans="1:16" ht="18.75">
      <c r="A273" s="90">
        <v>8</v>
      </c>
      <c r="B273" s="90" t="s">
        <v>208</v>
      </c>
      <c r="C273" s="91">
        <f>'підсумки по предмету'!C198</f>
        <v>17</v>
      </c>
      <c r="D273" s="91">
        <f>'підсумки по предмету'!D198</f>
        <v>0</v>
      </c>
      <c r="E273" s="92">
        <f>'підсумки по предмету'!E198</f>
        <v>0</v>
      </c>
      <c r="F273" s="91">
        <f>'підсумки по предмету'!F198</f>
        <v>7</v>
      </c>
      <c r="G273" s="92">
        <f>'підсумки по предмету'!G198</f>
        <v>41.17647058823529</v>
      </c>
      <c r="H273" s="91">
        <f>'підсумки по предмету'!H198</f>
        <v>8</v>
      </c>
      <c r="I273" s="92">
        <f>'підсумки по предмету'!I198</f>
        <v>47.058823529411761</v>
      </c>
      <c r="J273" s="91">
        <f>'підсумки по предмету'!J198</f>
        <v>2</v>
      </c>
      <c r="K273" s="92">
        <f>'підсумки по предмету'!K198</f>
        <v>11.76470588235294</v>
      </c>
      <c r="L273" s="92">
        <f t="shared" ref="L273:L278" si="82">I273+K273</f>
        <v>58.823529411764703</v>
      </c>
      <c r="M273" s="92">
        <f t="shared" ref="M273:M278" si="83">G273+I273+K273</f>
        <v>99.999999999999986</v>
      </c>
      <c r="N273" s="90"/>
    </row>
    <row r="274" spans="1:16" ht="18.75">
      <c r="A274" s="90">
        <v>8</v>
      </c>
      <c r="B274" s="90" t="s">
        <v>219</v>
      </c>
      <c r="C274" s="91">
        <f>'підсумки по предмету'!C216</f>
        <v>17</v>
      </c>
      <c r="D274" s="91">
        <f>'підсумки по предмету'!D216</f>
        <v>1</v>
      </c>
      <c r="E274" s="92">
        <f>'підсумки по предмету'!E216</f>
        <v>5.8823529411764701</v>
      </c>
      <c r="F274" s="91">
        <f>'підсумки по предмету'!F216</f>
        <v>5</v>
      </c>
      <c r="G274" s="92">
        <f>'підсумки по предмету'!G216</f>
        <v>29.411764705882355</v>
      </c>
      <c r="H274" s="91">
        <f>'підсумки по предмету'!H216</f>
        <v>7</v>
      </c>
      <c r="I274" s="92">
        <f>'підсумки по предмету'!I216</f>
        <v>41.17647058823529</v>
      </c>
      <c r="J274" s="91">
        <f>'підсумки по предмету'!J216</f>
        <v>4</v>
      </c>
      <c r="K274" s="92">
        <f>'підсумки по предмету'!K216</f>
        <v>23.52941176470588</v>
      </c>
      <c r="L274" s="92">
        <f t="shared" si="82"/>
        <v>64.705882352941174</v>
      </c>
      <c r="M274" s="92">
        <f t="shared" si="83"/>
        <v>94.117647058823536</v>
      </c>
      <c r="N274" s="90"/>
    </row>
    <row r="275" spans="1:16" ht="18.75">
      <c r="A275" s="90">
        <v>5</v>
      </c>
      <c r="B275" s="90" t="s">
        <v>71</v>
      </c>
      <c r="C275" s="91">
        <f>'підсумки по предмету'!C275</f>
        <v>16</v>
      </c>
      <c r="D275" s="91">
        <f>'підсумки по предмету'!D275</f>
        <v>0</v>
      </c>
      <c r="E275" s="92">
        <f>'підсумки по предмету'!E275</f>
        <v>0</v>
      </c>
      <c r="F275" s="91">
        <f>'підсумки по предмету'!F275</f>
        <v>2</v>
      </c>
      <c r="G275" s="92">
        <f>'підсумки по предмету'!G275</f>
        <v>12.5</v>
      </c>
      <c r="H275" s="91">
        <f>'підсумки по предмету'!H275</f>
        <v>7</v>
      </c>
      <c r="I275" s="92">
        <f>'підсумки по предмету'!I275</f>
        <v>43.75</v>
      </c>
      <c r="J275" s="91">
        <f>'підсумки по предмету'!J275</f>
        <v>7</v>
      </c>
      <c r="K275" s="92">
        <f>'підсумки по предмету'!K275</f>
        <v>43.75</v>
      </c>
      <c r="L275" s="92">
        <f t="shared" si="82"/>
        <v>87.5</v>
      </c>
      <c r="M275" s="92">
        <f t="shared" si="83"/>
        <v>100</v>
      </c>
      <c r="N275" s="90"/>
    </row>
    <row r="276" spans="1:16" ht="18.75">
      <c r="A276" s="90">
        <v>6</v>
      </c>
      <c r="B276" s="90" t="s">
        <v>71</v>
      </c>
      <c r="C276" s="91">
        <f>'підсумки по предмету'!C276</f>
        <v>12</v>
      </c>
      <c r="D276" s="91">
        <f>'підсумки по предмету'!D276</f>
        <v>0</v>
      </c>
      <c r="E276" s="92">
        <f>'підсумки по предмету'!E276</f>
        <v>0</v>
      </c>
      <c r="F276" s="91">
        <f>'підсумки по предмету'!F276</f>
        <v>1</v>
      </c>
      <c r="G276" s="92">
        <f>'підсумки по предмету'!G276</f>
        <v>8.3333333333333321</v>
      </c>
      <c r="H276" s="91">
        <f>'підсумки по предмету'!H276</f>
        <v>5</v>
      </c>
      <c r="I276" s="92">
        <f>'підсумки по предмету'!I276</f>
        <v>41.666666666666671</v>
      </c>
      <c r="J276" s="91">
        <f>'підсумки по предмету'!J276</f>
        <v>6</v>
      </c>
      <c r="K276" s="92">
        <f>'підсумки по предмету'!K276</f>
        <v>50</v>
      </c>
      <c r="L276" s="92">
        <f t="shared" si="82"/>
        <v>91.666666666666671</v>
      </c>
      <c r="M276" s="92">
        <f t="shared" si="83"/>
        <v>100</v>
      </c>
      <c r="N276" s="90"/>
    </row>
    <row r="277" spans="1:16" ht="18.75">
      <c r="A277" s="90">
        <v>11</v>
      </c>
      <c r="B277" s="96" t="s">
        <v>220</v>
      </c>
      <c r="C277" s="91">
        <f>'підсумки по предмету'!C289</f>
        <v>7</v>
      </c>
      <c r="D277" s="91">
        <f>'підсумки по предмету'!D289</f>
        <v>0</v>
      </c>
      <c r="E277" s="92">
        <f>'підсумки по предмету'!E289</f>
        <v>0</v>
      </c>
      <c r="F277" s="91">
        <f>'підсумки по предмету'!F289</f>
        <v>2</v>
      </c>
      <c r="G277" s="92">
        <f>'підсумки по предмету'!G289</f>
        <v>28.571428571428569</v>
      </c>
      <c r="H277" s="91">
        <f>'підсумки по предмету'!H289</f>
        <v>2</v>
      </c>
      <c r="I277" s="92">
        <f>'підсумки по предмету'!I289</f>
        <v>28.571428571428569</v>
      </c>
      <c r="J277" s="91">
        <f>'підсумки по предмету'!J289</f>
        <v>3</v>
      </c>
      <c r="K277" s="92">
        <f>'підсумки по предмету'!K289</f>
        <v>42.857142857142854</v>
      </c>
      <c r="L277" s="92">
        <f t="shared" si="82"/>
        <v>71.428571428571416</v>
      </c>
      <c r="M277" s="92">
        <f t="shared" si="83"/>
        <v>100</v>
      </c>
      <c r="N277" s="90"/>
    </row>
    <row r="278" spans="1:16" ht="21">
      <c r="A278" s="90"/>
      <c r="B278" s="90" t="s">
        <v>200</v>
      </c>
      <c r="C278" s="93">
        <f>SUM(C273:C277)</f>
        <v>69</v>
      </c>
      <c r="D278" s="93">
        <f>SUM(D273:D277)</f>
        <v>1</v>
      </c>
      <c r="E278" s="94">
        <f t="shared" ref="E278" si="84">D278/C278*100</f>
        <v>1.4492753623188406</v>
      </c>
      <c r="F278" s="93">
        <f>SUM(F273:F277)</f>
        <v>17</v>
      </c>
      <c r="G278" s="94">
        <f t="shared" ref="G278" si="85">F278/C278*100</f>
        <v>24.637681159420293</v>
      </c>
      <c r="H278" s="93">
        <f>SUM(H273:H277)</f>
        <v>29</v>
      </c>
      <c r="I278" s="94">
        <f t="shared" ref="I278" si="86">H278/C278*100</f>
        <v>42.028985507246375</v>
      </c>
      <c r="J278" s="93">
        <f>SUM(J273:J277)</f>
        <v>22</v>
      </c>
      <c r="K278" s="94">
        <f t="shared" ref="K278" si="87">J278/C278*100</f>
        <v>31.884057971014489</v>
      </c>
      <c r="L278" s="94">
        <f t="shared" si="82"/>
        <v>73.91304347826086</v>
      </c>
      <c r="M278" s="94">
        <f t="shared" si="83"/>
        <v>98.550724637681157</v>
      </c>
      <c r="N278" s="93"/>
      <c r="P278" s="97">
        <f>D278+F278+H278+J278</f>
        <v>69</v>
      </c>
    </row>
    <row r="282" spans="1:16">
      <c r="A282" s="188" t="s">
        <v>317</v>
      </c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</row>
    <row r="283" spans="1:16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</row>
    <row r="284" spans="1:16" ht="34.5" customHeight="1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</row>
    <row r="285" spans="1:16" ht="18.75">
      <c r="A285" s="190" t="s">
        <v>156</v>
      </c>
      <c r="B285" s="192" t="s">
        <v>197</v>
      </c>
      <c r="C285" s="193" t="s">
        <v>158</v>
      </c>
      <c r="D285" s="193" t="s">
        <v>159</v>
      </c>
      <c r="E285" s="193"/>
      <c r="F285" s="193"/>
      <c r="G285" s="193"/>
      <c r="H285" s="193"/>
      <c r="I285" s="193"/>
      <c r="J285" s="193"/>
      <c r="K285" s="193"/>
      <c r="L285" s="194" t="s">
        <v>160</v>
      </c>
      <c r="M285" s="194" t="s">
        <v>161</v>
      </c>
      <c r="N285" s="195" t="s">
        <v>162</v>
      </c>
    </row>
    <row r="286" spans="1:16" ht="54.75" customHeight="1">
      <c r="A286" s="191"/>
      <c r="B286" s="192"/>
      <c r="C286" s="193"/>
      <c r="D286" s="89" t="s">
        <v>163</v>
      </c>
      <c r="E286" s="89" t="s">
        <v>34</v>
      </c>
      <c r="F286" s="89" t="s">
        <v>164</v>
      </c>
      <c r="G286" s="89" t="s">
        <v>34</v>
      </c>
      <c r="H286" s="89" t="s">
        <v>165</v>
      </c>
      <c r="I286" s="89" t="s">
        <v>34</v>
      </c>
      <c r="J286" s="89" t="s">
        <v>166</v>
      </c>
      <c r="K286" s="89" t="s">
        <v>34</v>
      </c>
      <c r="L286" s="194"/>
      <c r="M286" s="194"/>
      <c r="N286" s="195"/>
    </row>
    <row r="287" spans="1:16" ht="18.75">
      <c r="A287" s="90">
        <v>5</v>
      </c>
      <c r="B287" s="90" t="s">
        <v>318</v>
      </c>
      <c r="C287" s="91">
        <f>'підсумки по предмету'!C101</f>
        <v>16</v>
      </c>
      <c r="D287" s="91">
        <f>'підсумки по предмету'!D101</f>
        <v>0</v>
      </c>
      <c r="E287" s="92">
        <f>'підсумки по предмету'!E101</f>
        <v>0</v>
      </c>
      <c r="F287" s="91">
        <f>'підсумки по предмету'!F101</f>
        <v>6</v>
      </c>
      <c r="G287" s="92">
        <f>'підсумки по предмету'!G101</f>
        <v>37.5</v>
      </c>
      <c r="H287" s="91">
        <f>'підсумки по предмету'!H101</f>
        <v>7</v>
      </c>
      <c r="I287" s="92">
        <f>'підсумки по предмету'!I101</f>
        <v>43.75</v>
      </c>
      <c r="J287" s="91">
        <f>'підсумки по предмету'!J101</f>
        <v>3</v>
      </c>
      <c r="K287" s="92">
        <f>'підсумки по предмету'!K101</f>
        <v>18.75</v>
      </c>
      <c r="L287" s="92">
        <f>I287+K287</f>
        <v>62.5</v>
      </c>
      <c r="M287" s="92">
        <f>G287+I287+K287</f>
        <v>100</v>
      </c>
      <c r="N287" s="90"/>
    </row>
    <row r="288" spans="1:16" ht="18.75">
      <c r="A288" s="90">
        <v>11</v>
      </c>
      <c r="B288" s="90" t="s">
        <v>318</v>
      </c>
      <c r="C288" s="91">
        <f>'підсумки по предмету'!C107</f>
        <v>7</v>
      </c>
      <c r="D288" s="91">
        <f>'підсумки по предмету'!D107</f>
        <v>1</v>
      </c>
      <c r="E288" s="92">
        <f>'підсумки по предмету'!E107</f>
        <v>14.285714285714285</v>
      </c>
      <c r="F288" s="91">
        <f>'підсумки по предмету'!F107</f>
        <v>1</v>
      </c>
      <c r="G288" s="92">
        <f>'підсумки по предмету'!G107</f>
        <v>14.285714285714285</v>
      </c>
      <c r="H288" s="91">
        <f>'підсумки по предмету'!H107</f>
        <v>3</v>
      </c>
      <c r="I288" s="92">
        <f>'підсумки по предмету'!I107</f>
        <v>42.857142857142854</v>
      </c>
      <c r="J288" s="91">
        <f>'підсумки по предмету'!J107</f>
        <v>2</v>
      </c>
      <c r="K288" s="92">
        <f>'підсумки по предмету'!K107</f>
        <v>28.571428571428569</v>
      </c>
      <c r="L288" s="92">
        <f>I288+K288</f>
        <v>71.428571428571416</v>
      </c>
      <c r="M288" s="92">
        <f>G288+I288+K288</f>
        <v>85.714285714285708</v>
      </c>
      <c r="N288" s="90"/>
    </row>
    <row r="289" spans="1:16" ht="18.75">
      <c r="A289" s="90">
        <v>5</v>
      </c>
      <c r="B289" s="90" t="s">
        <v>319</v>
      </c>
      <c r="C289" s="91">
        <f>'підсумки по предмету'!C245</f>
        <v>16</v>
      </c>
      <c r="D289" s="91">
        <f>'підсумки по предмету'!D245</f>
        <v>0</v>
      </c>
      <c r="E289" s="91">
        <f>'підсумки по предмету'!E245</f>
        <v>0</v>
      </c>
      <c r="F289" s="91">
        <f>'підсумки по предмету'!F245</f>
        <v>7</v>
      </c>
      <c r="G289" s="91">
        <f>'підсумки по предмету'!G245</f>
        <v>43.75</v>
      </c>
      <c r="H289" s="91">
        <f>'підсумки по предмету'!H245</f>
        <v>6</v>
      </c>
      <c r="I289" s="91">
        <f>'підсумки по предмету'!I245</f>
        <v>37.5</v>
      </c>
      <c r="J289" s="91">
        <f>'підсумки по предмету'!J245</f>
        <v>3</v>
      </c>
      <c r="K289" s="91">
        <f>'підсумки по предмету'!K245</f>
        <v>18.75</v>
      </c>
      <c r="L289" s="92">
        <f>I289+K289</f>
        <v>56.25</v>
      </c>
      <c r="M289" s="92">
        <f>G289+I289+K289</f>
        <v>100</v>
      </c>
      <c r="N289" s="2"/>
    </row>
    <row r="290" spans="1:16" ht="21">
      <c r="A290" s="90"/>
      <c r="B290" s="90" t="s">
        <v>200</v>
      </c>
      <c r="C290" s="93">
        <f>SUM(C287:C289)</f>
        <v>39</v>
      </c>
      <c r="D290" s="93">
        <f>SUM(D287:D289)</f>
        <v>1</v>
      </c>
      <c r="E290" s="94">
        <f>D290/C290*100</f>
        <v>2.5641025641025639</v>
      </c>
      <c r="F290" s="93">
        <f>SUM(F287:F289)</f>
        <v>14</v>
      </c>
      <c r="G290" s="94">
        <f>F290/C290*100</f>
        <v>35.897435897435898</v>
      </c>
      <c r="H290" s="93">
        <f>SUM(H287:H289)</f>
        <v>16</v>
      </c>
      <c r="I290" s="94">
        <f>H290/C290*100</f>
        <v>41.025641025641022</v>
      </c>
      <c r="J290" s="93">
        <f>SUM(J287:J289)</f>
        <v>8</v>
      </c>
      <c r="K290" s="94">
        <f>J290/C290*100</f>
        <v>20.512820512820511</v>
      </c>
      <c r="L290" s="94">
        <f>I290+K290</f>
        <v>61.538461538461533</v>
      </c>
      <c r="M290" s="94">
        <f>G290+I290+K290</f>
        <v>97.435897435897431</v>
      </c>
      <c r="N290" s="93"/>
      <c r="P290" s="97">
        <f>D290+F290+H290+J290</f>
        <v>39</v>
      </c>
    </row>
    <row r="293" spans="1:16">
      <c r="A293" s="188" t="s">
        <v>320</v>
      </c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</row>
    <row r="294" spans="1:16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</row>
    <row r="295" spans="1:16" ht="33.75" customHeight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</row>
    <row r="296" spans="1:16" ht="18.75">
      <c r="A296" s="190" t="s">
        <v>156</v>
      </c>
      <c r="B296" s="192" t="s">
        <v>197</v>
      </c>
      <c r="C296" s="193" t="s">
        <v>158</v>
      </c>
      <c r="D296" s="193" t="s">
        <v>159</v>
      </c>
      <c r="E296" s="193"/>
      <c r="F296" s="193"/>
      <c r="G296" s="193"/>
      <c r="H296" s="193"/>
      <c r="I296" s="193"/>
      <c r="J296" s="193"/>
      <c r="K296" s="193"/>
      <c r="L296" s="194" t="s">
        <v>160</v>
      </c>
      <c r="M296" s="194" t="s">
        <v>161</v>
      </c>
      <c r="N296" s="195" t="s">
        <v>162</v>
      </c>
    </row>
    <row r="297" spans="1:16" ht="54.75" customHeight="1">
      <c r="A297" s="191"/>
      <c r="B297" s="192"/>
      <c r="C297" s="193"/>
      <c r="D297" s="89" t="s">
        <v>163</v>
      </c>
      <c r="E297" s="89" t="s">
        <v>34</v>
      </c>
      <c r="F297" s="89" t="s">
        <v>164</v>
      </c>
      <c r="G297" s="89" t="s">
        <v>34</v>
      </c>
      <c r="H297" s="89" t="s">
        <v>165</v>
      </c>
      <c r="I297" s="89" t="s">
        <v>34</v>
      </c>
      <c r="J297" s="89" t="s">
        <v>166</v>
      </c>
      <c r="K297" s="89" t="s">
        <v>34</v>
      </c>
      <c r="L297" s="194"/>
      <c r="M297" s="194"/>
      <c r="N297" s="195"/>
    </row>
    <row r="298" spans="1:16" ht="21">
      <c r="A298" s="90">
        <v>3</v>
      </c>
      <c r="B298" s="90" t="s">
        <v>200</v>
      </c>
      <c r="C298" s="93">
        <f>'3 клас'!$A$19</f>
        <v>15</v>
      </c>
      <c r="D298" s="93">
        <f>'3 клас'!$P$21</f>
        <v>0</v>
      </c>
      <c r="E298" s="94">
        <f t="shared" ref="E298" si="88">D298/C298*100</f>
        <v>0</v>
      </c>
      <c r="F298" s="93">
        <f>'3 клас'!$P$23</f>
        <v>2</v>
      </c>
      <c r="G298" s="94">
        <f t="shared" ref="G298" si="89">F298/C298*100</f>
        <v>13.333333333333334</v>
      </c>
      <c r="H298" s="93">
        <f>'3 клас'!$P$25</f>
        <v>9</v>
      </c>
      <c r="I298" s="94">
        <f t="shared" ref="I298" si="90">H298/C298*100</f>
        <v>60</v>
      </c>
      <c r="J298" s="93">
        <f>'3 клас'!$P$27</f>
        <v>4</v>
      </c>
      <c r="K298" s="94">
        <f t="shared" ref="K298" si="91">J298/C298*100</f>
        <v>26.666666666666668</v>
      </c>
      <c r="L298" s="94">
        <f t="shared" ref="L298" si="92">I298+K298</f>
        <v>86.666666666666671</v>
      </c>
      <c r="M298" s="94">
        <f t="shared" ref="M298" si="93">G298+I298+K298</f>
        <v>100</v>
      </c>
      <c r="N298" s="93"/>
      <c r="P298" s="97">
        <f>D298+F298+H298+J298</f>
        <v>15</v>
      </c>
    </row>
    <row r="303" spans="1:16">
      <c r="A303" s="188" t="s">
        <v>321</v>
      </c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</row>
    <row r="304" spans="1:16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</row>
    <row r="305" spans="1:19" ht="33.75" customHeight="1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</row>
    <row r="306" spans="1:19" ht="18.75">
      <c r="A306" s="190" t="s">
        <v>156</v>
      </c>
      <c r="B306" s="192" t="s">
        <v>197</v>
      </c>
      <c r="C306" s="193" t="s">
        <v>158</v>
      </c>
      <c r="D306" s="193" t="s">
        <v>159</v>
      </c>
      <c r="E306" s="193"/>
      <c r="F306" s="193"/>
      <c r="G306" s="193"/>
      <c r="H306" s="193"/>
      <c r="I306" s="193"/>
      <c r="J306" s="193"/>
      <c r="K306" s="193"/>
      <c r="L306" s="194" t="s">
        <v>160</v>
      </c>
      <c r="M306" s="194" t="s">
        <v>161</v>
      </c>
      <c r="N306" s="195" t="s">
        <v>162</v>
      </c>
    </row>
    <row r="307" spans="1:19" ht="72" customHeight="1">
      <c r="A307" s="191"/>
      <c r="B307" s="192"/>
      <c r="C307" s="193"/>
      <c r="D307" s="89" t="s">
        <v>163</v>
      </c>
      <c r="E307" s="89" t="s">
        <v>34</v>
      </c>
      <c r="F307" s="89" t="s">
        <v>164</v>
      </c>
      <c r="G307" s="89" t="s">
        <v>34</v>
      </c>
      <c r="H307" s="89" t="s">
        <v>165</v>
      </c>
      <c r="I307" s="89" t="s">
        <v>34</v>
      </c>
      <c r="J307" s="89" t="s">
        <v>166</v>
      </c>
      <c r="K307" s="89" t="s">
        <v>34</v>
      </c>
      <c r="L307" s="194"/>
      <c r="M307" s="194"/>
      <c r="N307" s="195"/>
    </row>
    <row r="308" spans="1:19" ht="21">
      <c r="A308" s="90">
        <v>4</v>
      </c>
      <c r="B308" s="90" t="s">
        <v>200</v>
      </c>
      <c r="C308" s="93">
        <f>'4 клас'!$A$26</f>
        <v>22</v>
      </c>
      <c r="D308" s="93">
        <f>'4 клас'!$Q$28</f>
        <v>0</v>
      </c>
      <c r="E308" s="94">
        <f t="shared" ref="E308" si="94">D308/C308*100</f>
        <v>0</v>
      </c>
      <c r="F308" s="93">
        <f>'4 клас'!$Q$30</f>
        <v>10</v>
      </c>
      <c r="G308" s="94">
        <f t="shared" ref="G308" si="95">F308/C308*100</f>
        <v>45.454545454545453</v>
      </c>
      <c r="H308" s="93">
        <f>'4 клас'!$Q$32</f>
        <v>8</v>
      </c>
      <c r="I308" s="94">
        <f t="shared" ref="I308" si="96">H308/C308*100</f>
        <v>36.363636363636367</v>
      </c>
      <c r="J308" s="93">
        <f>'4 клас'!$Q$34</f>
        <v>4</v>
      </c>
      <c r="K308" s="94">
        <f t="shared" ref="K308" si="97">J308/C308*100</f>
        <v>18.181818181818183</v>
      </c>
      <c r="L308" s="94">
        <f t="shared" ref="L308" si="98">I308+K308</f>
        <v>54.545454545454547</v>
      </c>
      <c r="M308" s="94">
        <f t="shared" ref="M308" si="99">G308+I308+K308</f>
        <v>100</v>
      </c>
      <c r="N308" s="93"/>
      <c r="P308" s="97">
        <f>D308+F308+H308+J308</f>
        <v>22</v>
      </c>
    </row>
    <row r="314" spans="1:19" ht="45">
      <c r="B314" s="22"/>
      <c r="C314" s="123"/>
      <c r="D314" s="123"/>
      <c r="Q314" s="2" t="s">
        <v>373</v>
      </c>
      <c r="R314" s="121" t="s">
        <v>332</v>
      </c>
      <c r="S314" s="121" t="s">
        <v>374</v>
      </c>
    </row>
    <row r="315" spans="1:19" ht="15.75">
      <c r="B315" s="124"/>
      <c r="C315" s="22"/>
      <c r="D315" s="22"/>
      <c r="Q315" s="122" t="s">
        <v>185</v>
      </c>
      <c r="R315" s="24">
        <f>L278</f>
        <v>73.91304347826086</v>
      </c>
      <c r="S315" s="24">
        <f>M278</f>
        <v>98.550724637681157</v>
      </c>
    </row>
    <row r="316" spans="1:19" ht="15.75">
      <c r="B316" s="124"/>
      <c r="C316" s="22"/>
      <c r="D316" s="22"/>
      <c r="Q316" s="122" t="s">
        <v>183</v>
      </c>
      <c r="R316" s="24">
        <f>L264</f>
        <v>45.454545454545453</v>
      </c>
      <c r="S316" s="24">
        <f>M264</f>
        <v>97.727272727272734</v>
      </c>
    </row>
    <row r="317" spans="1:19" ht="15.75">
      <c r="B317" s="124"/>
      <c r="C317" s="22"/>
      <c r="D317" s="22"/>
      <c r="Q317" s="122" t="s">
        <v>193</v>
      </c>
      <c r="R317" s="24">
        <f>L238</f>
        <v>80.487804878048777</v>
      </c>
      <c r="S317" s="24">
        <f>M238</f>
        <v>97.560975609756099</v>
      </c>
    </row>
    <row r="318" spans="1:19" ht="15.75">
      <c r="B318" s="124"/>
      <c r="C318" s="22"/>
      <c r="D318" s="22"/>
      <c r="Q318" s="122" t="s">
        <v>336</v>
      </c>
      <c r="R318" s="24">
        <f>L12</f>
        <v>62.5</v>
      </c>
      <c r="S318" s="24">
        <f>M12</f>
        <v>96.875</v>
      </c>
    </row>
    <row r="319" spans="1:19" ht="15.75">
      <c r="B319" s="124"/>
      <c r="C319" s="22"/>
      <c r="D319" s="22"/>
      <c r="Q319" s="122" t="s">
        <v>175</v>
      </c>
      <c r="R319" s="24">
        <f>L29</f>
        <v>46.666666666666664</v>
      </c>
      <c r="S319" s="24">
        <f>M29</f>
        <v>92.222222222222229</v>
      </c>
    </row>
    <row r="320" spans="1:19" ht="15.75">
      <c r="B320" s="124"/>
      <c r="C320" s="22"/>
      <c r="D320" s="22"/>
      <c r="Q320" s="122" t="s">
        <v>176</v>
      </c>
      <c r="R320" s="24">
        <f>L45</f>
        <v>79.310344827586206</v>
      </c>
      <c r="S320" s="24">
        <f>M45</f>
        <v>98.850574712643663</v>
      </c>
    </row>
    <row r="321" spans="2:19" ht="15.75">
      <c r="B321" s="124"/>
      <c r="C321" s="22"/>
      <c r="D321" s="22"/>
      <c r="Q321" s="122" t="s">
        <v>181</v>
      </c>
      <c r="R321" s="24">
        <f>L166</f>
        <v>54.651162790697676</v>
      </c>
      <c r="S321" s="24">
        <f>M166</f>
        <v>94.186046511627893</v>
      </c>
    </row>
    <row r="322" spans="2:19" ht="15.75">
      <c r="B322" s="124"/>
      <c r="C322" s="22"/>
      <c r="D322" s="22"/>
      <c r="Q322" s="122" t="s">
        <v>180</v>
      </c>
      <c r="R322" s="24">
        <f>L212</f>
        <v>75.675675675675677</v>
      </c>
      <c r="S322" s="24">
        <f>M212</f>
        <v>100</v>
      </c>
    </row>
    <row r="323" spans="2:19" ht="15.75">
      <c r="B323" s="124"/>
      <c r="C323" s="22"/>
      <c r="D323" s="22"/>
      <c r="Q323" s="122" t="s">
        <v>179</v>
      </c>
      <c r="R323" s="24">
        <f>L64</f>
        <v>78.448275862068954</v>
      </c>
      <c r="S323" s="24">
        <f>M64</f>
        <v>99.137931034482762</v>
      </c>
    </row>
    <row r="324" spans="2:19" ht="15.75">
      <c r="B324" s="124"/>
      <c r="C324" s="22"/>
      <c r="D324" s="22"/>
      <c r="Q324" s="122" t="s">
        <v>178</v>
      </c>
      <c r="R324" s="24">
        <f>L290</f>
        <v>61.538461538461533</v>
      </c>
      <c r="S324" s="24">
        <f>M290</f>
        <v>97.435897435897431</v>
      </c>
    </row>
    <row r="325" spans="2:19" ht="15.75">
      <c r="B325" s="124"/>
      <c r="C325" s="22"/>
      <c r="D325" s="22"/>
      <c r="Q325" s="122" t="s">
        <v>184</v>
      </c>
      <c r="R325" s="24">
        <f>L150</f>
        <v>60</v>
      </c>
      <c r="S325" s="24">
        <f>M150</f>
        <v>100.00000000000001</v>
      </c>
    </row>
    <row r="326" spans="2:19" ht="15.75">
      <c r="B326" s="124"/>
      <c r="C326" s="22"/>
      <c r="D326" s="22"/>
      <c r="Q326" s="122" t="s">
        <v>182</v>
      </c>
      <c r="R326" s="24">
        <f>L81</f>
        <v>48</v>
      </c>
      <c r="S326" s="24">
        <f>M81</f>
        <v>95</v>
      </c>
    </row>
    <row r="327" spans="2:19" ht="15.75">
      <c r="B327" s="124"/>
      <c r="C327" s="22"/>
      <c r="D327" s="22"/>
      <c r="Q327" s="122" t="s">
        <v>194</v>
      </c>
      <c r="R327" s="24">
        <f>L95</f>
        <v>63.793103448275865</v>
      </c>
      <c r="S327" s="24">
        <f>M95</f>
        <v>96.551724137931032</v>
      </c>
    </row>
    <row r="328" spans="2:19" ht="15.75">
      <c r="B328" s="124"/>
      <c r="C328" s="22"/>
      <c r="D328" s="22"/>
      <c r="Q328" s="122" t="s">
        <v>195</v>
      </c>
      <c r="R328" s="24">
        <f>L252</f>
        <v>58.928571428571431</v>
      </c>
      <c r="S328" s="24">
        <f>M252</f>
        <v>96.428571428571431</v>
      </c>
    </row>
    <row r="329" spans="2:19" ht="15.75">
      <c r="B329" s="124"/>
      <c r="C329" s="22"/>
      <c r="D329" s="22"/>
      <c r="Q329" s="122" t="s">
        <v>375</v>
      </c>
      <c r="R329" s="24">
        <f>L129</f>
        <v>39.814814814814817</v>
      </c>
      <c r="S329" s="24">
        <f>M129</f>
        <v>92.592592592592595</v>
      </c>
    </row>
    <row r="330" spans="2:19" ht="15.75">
      <c r="B330" s="124"/>
      <c r="C330" s="22"/>
      <c r="D330" s="22"/>
      <c r="Q330" s="122" t="s">
        <v>190</v>
      </c>
      <c r="R330" s="24">
        <f>L111</f>
        <v>69.230769230769226</v>
      </c>
      <c r="S330" s="24">
        <f>M111</f>
        <v>95.384615384615387</v>
      </c>
    </row>
    <row r="331" spans="2:19" ht="15.75">
      <c r="B331" s="124"/>
      <c r="C331" s="22"/>
      <c r="D331" s="22"/>
      <c r="Q331" s="122" t="s">
        <v>192</v>
      </c>
      <c r="R331" s="24">
        <f>L182</f>
        <v>95.454545454545467</v>
      </c>
      <c r="S331" s="24">
        <f>M182</f>
        <v>100</v>
      </c>
    </row>
    <row r="332" spans="2:19" ht="15.75">
      <c r="B332" s="124"/>
      <c r="C332" s="22"/>
      <c r="D332" s="22"/>
      <c r="Q332" s="122" t="s">
        <v>337</v>
      </c>
      <c r="R332" s="2">
        <v>100</v>
      </c>
      <c r="S332" s="2">
        <v>100</v>
      </c>
    </row>
    <row r="333" spans="2:19" ht="15.75">
      <c r="B333" s="124"/>
      <c r="C333" s="22"/>
      <c r="D333" s="22"/>
      <c r="Q333" s="122" t="s">
        <v>171</v>
      </c>
      <c r="R333" s="24">
        <f>L200</f>
        <v>90.243902439024396</v>
      </c>
      <c r="S333" s="24">
        <f>M200</f>
        <v>100</v>
      </c>
    </row>
    <row r="334" spans="2:19" ht="15.75">
      <c r="B334" s="124"/>
      <c r="C334" s="22"/>
      <c r="D334" s="22"/>
      <c r="Q334" s="122" t="s">
        <v>168</v>
      </c>
      <c r="R334" s="24">
        <f>L225</f>
        <v>90.909090909090907</v>
      </c>
      <c r="S334" s="24">
        <f>M225</f>
        <v>100</v>
      </c>
    </row>
    <row r="335" spans="2:19" ht="15.75">
      <c r="B335" s="124"/>
      <c r="C335" s="22"/>
      <c r="D335" s="22"/>
      <c r="Q335" s="122" t="s">
        <v>65</v>
      </c>
      <c r="R335" s="24">
        <f>L308</f>
        <v>54.545454545454547</v>
      </c>
      <c r="S335" s="24">
        <f>M308</f>
        <v>100</v>
      </c>
    </row>
    <row r="336" spans="2:19" ht="15.75">
      <c r="B336" s="124"/>
      <c r="C336" s="22"/>
      <c r="D336" s="22"/>
      <c r="Q336" s="122" t="s">
        <v>167</v>
      </c>
      <c r="R336" s="24">
        <f>L298</f>
        <v>86.666666666666671</v>
      </c>
      <c r="S336" s="24">
        <f>M298</f>
        <v>100</v>
      </c>
    </row>
  </sheetData>
  <mergeCells count="170">
    <mergeCell ref="R4:R5"/>
    <mergeCell ref="S4:S5"/>
    <mergeCell ref="A1:N3"/>
    <mergeCell ref="A4:A5"/>
    <mergeCell ref="B4:B5"/>
    <mergeCell ref="C4:C5"/>
    <mergeCell ref="D4:K4"/>
    <mergeCell ref="L4:L5"/>
    <mergeCell ref="M4:M5"/>
    <mergeCell ref="N4:N5"/>
    <mergeCell ref="A33:N35"/>
    <mergeCell ref="A36:A37"/>
    <mergeCell ref="B36:B37"/>
    <mergeCell ref="C36:C37"/>
    <mergeCell ref="D36:K36"/>
    <mergeCell ref="L36:L37"/>
    <mergeCell ref="M36:M37"/>
    <mergeCell ref="N36:N37"/>
    <mergeCell ref="A18:N20"/>
    <mergeCell ref="A21:A22"/>
    <mergeCell ref="B21:B22"/>
    <mergeCell ref="C21:C22"/>
    <mergeCell ref="D21:K21"/>
    <mergeCell ref="L21:L22"/>
    <mergeCell ref="M21:M22"/>
    <mergeCell ref="N21:N22"/>
    <mergeCell ref="A68:N70"/>
    <mergeCell ref="A71:A72"/>
    <mergeCell ref="B71:B72"/>
    <mergeCell ref="C71:C72"/>
    <mergeCell ref="D71:K71"/>
    <mergeCell ref="L71:L72"/>
    <mergeCell ref="M71:M72"/>
    <mergeCell ref="N71:N72"/>
    <mergeCell ref="A50:N52"/>
    <mergeCell ref="A53:A54"/>
    <mergeCell ref="B53:B54"/>
    <mergeCell ref="C53:C54"/>
    <mergeCell ref="D53:K53"/>
    <mergeCell ref="L53:L54"/>
    <mergeCell ref="M53:M54"/>
    <mergeCell ref="N53:N54"/>
    <mergeCell ref="A100:N102"/>
    <mergeCell ref="A103:A104"/>
    <mergeCell ref="B103:B104"/>
    <mergeCell ref="C103:C104"/>
    <mergeCell ref="D103:K103"/>
    <mergeCell ref="L103:L104"/>
    <mergeCell ref="M103:M104"/>
    <mergeCell ref="N103:N104"/>
    <mergeCell ref="A85:N87"/>
    <mergeCell ref="A88:A89"/>
    <mergeCell ref="B88:B89"/>
    <mergeCell ref="C88:C89"/>
    <mergeCell ref="D88:K88"/>
    <mergeCell ref="L88:L89"/>
    <mergeCell ref="M88:M89"/>
    <mergeCell ref="N88:N89"/>
    <mergeCell ref="A133:N135"/>
    <mergeCell ref="A136:A137"/>
    <mergeCell ref="B136:B137"/>
    <mergeCell ref="C136:C137"/>
    <mergeCell ref="D136:K136"/>
    <mergeCell ref="L136:L137"/>
    <mergeCell ref="M136:M137"/>
    <mergeCell ref="N136:N137"/>
    <mergeCell ref="A115:N117"/>
    <mergeCell ref="A118:A119"/>
    <mergeCell ref="B118:B119"/>
    <mergeCell ref="C118:C119"/>
    <mergeCell ref="D118:K118"/>
    <mergeCell ref="L118:L119"/>
    <mergeCell ref="M118:M119"/>
    <mergeCell ref="N118:N119"/>
    <mergeCell ref="A170:N172"/>
    <mergeCell ref="A173:A174"/>
    <mergeCell ref="B173:B174"/>
    <mergeCell ref="C173:C174"/>
    <mergeCell ref="D173:K173"/>
    <mergeCell ref="L173:L174"/>
    <mergeCell ref="M173:M174"/>
    <mergeCell ref="N173:N174"/>
    <mergeCell ref="A154:N156"/>
    <mergeCell ref="A157:A158"/>
    <mergeCell ref="B157:B158"/>
    <mergeCell ref="C157:C158"/>
    <mergeCell ref="D157:K157"/>
    <mergeCell ref="L157:L158"/>
    <mergeCell ref="M157:M158"/>
    <mergeCell ref="N157:N158"/>
    <mergeCell ref="A205:N207"/>
    <mergeCell ref="A208:A209"/>
    <mergeCell ref="B208:B209"/>
    <mergeCell ref="C208:C209"/>
    <mergeCell ref="D208:K208"/>
    <mergeCell ref="L208:L209"/>
    <mergeCell ref="M208:M209"/>
    <mergeCell ref="N208:N209"/>
    <mergeCell ref="A186:N188"/>
    <mergeCell ref="A189:A190"/>
    <mergeCell ref="B189:B190"/>
    <mergeCell ref="C189:C190"/>
    <mergeCell ref="D189:K189"/>
    <mergeCell ref="L189:L190"/>
    <mergeCell ref="M189:M190"/>
    <mergeCell ref="N189:N190"/>
    <mergeCell ref="A229:N231"/>
    <mergeCell ref="A232:A233"/>
    <mergeCell ref="B232:B233"/>
    <mergeCell ref="C232:C233"/>
    <mergeCell ref="D232:K232"/>
    <mergeCell ref="L232:L233"/>
    <mergeCell ref="M232:M233"/>
    <mergeCell ref="N232:N233"/>
    <mergeCell ref="A216:N218"/>
    <mergeCell ref="A219:A220"/>
    <mergeCell ref="B219:B220"/>
    <mergeCell ref="C219:C220"/>
    <mergeCell ref="D219:K219"/>
    <mergeCell ref="L219:L220"/>
    <mergeCell ref="M219:M220"/>
    <mergeCell ref="N219:N220"/>
    <mergeCell ref="A255:N257"/>
    <mergeCell ref="A258:A259"/>
    <mergeCell ref="B258:B259"/>
    <mergeCell ref="C258:C259"/>
    <mergeCell ref="D258:K258"/>
    <mergeCell ref="L258:L259"/>
    <mergeCell ref="M258:M259"/>
    <mergeCell ref="N258:N259"/>
    <mergeCell ref="A242:N244"/>
    <mergeCell ref="A245:A246"/>
    <mergeCell ref="B245:B246"/>
    <mergeCell ref="C245:C246"/>
    <mergeCell ref="D245:K245"/>
    <mergeCell ref="L245:L246"/>
    <mergeCell ref="M245:M246"/>
    <mergeCell ref="N245:N246"/>
    <mergeCell ref="A282:N284"/>
    <mergeCell ref="A285:A286"/>
    <mergeCell ref="B285:B286"/>
    <mergeCell ref="C285:C286"/>
    <mergeCell ref="D285:K285"/>
    <mergeCell ref="L285:L286"/>
    <mergeCell ref="M285:M286"/>
    <mergeCell ref="N285:N286"/>
    <mergeCell ref="A268:N270"/>
    <mergeCell ref="A271:A272"/>
    <mergeCell ref="B271:B272"/>
    <mergeCell ref="C271:C272"/>
    <mergeCell ref="D271:K271"/>
    <mergeCell ref="L271:L272"/>
    <mergeCell ref="M271:M272"/>
    <mergeCell ref="N271:N272"/>
    <mergeCell ref="A303:N305"/>
    <mergeCell ref="A306:A307"/>
    <mergeCell ref="B306:B307"/>
    <mergeCell ref="C306:C307"/>
    <mergeCell ref="D306:K306"/>
    <mergeCell ref="L306:L307"/>
    <mergeCell ref="M306:M307"/>
    <mergeCell ref="N306:N307"/>
    <mergeCell ref="A293:N295"/>
    <mergeCell ref="A296:A297"/>
    <mergeCell ref="B296:B297"/>
    <mergeCell ref="C296:C297"/>
    <mergeCell ref="D296:K296"/>
    <mergeCell ref="L296:L297"/>
    <mergeCell ref="M296:M297"/>
    <mergeCell ref="N296:N29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R93"/>
  <sheetViews>
    <sheetView topLeftCell="A58" workbookViewId="0">
      <selection activeCell="T75" sqref="T75"/>
    </sheetView>
  </sheetViews>
  <sheetFormatPr defaultRowHeight="15"/>
  <cols>
    <col min="1" max="1" width="21.5703125" customWidth="1"/>
    <col min="3" max="3" width="12.5703125" customWidth="1"/>
    <col min="5" max="5" width="6" customWidth="1"/>
    <col min="6" max="6" width="31.140625" customWidth="1"/>
    <col min="8" max="8" width="5" customWidth="1"/>
    <col min="9" max="12" width="4.85546875" customWidth="1"/>
    <col min="13" max="13" width="4.7109375" customWidth="1"/>
    <col min="14" max="14" width="4.42578125" customWidth="1"/>
    <col min="15" max="15" width="4.5703125" customWidth="1"/>
  </cols>
  <sheetData>
    <row r="2" spans="1:10" ht="18.75">
      <c r="B2" s="196" t="s">
        <v>334</v>
      </c>
      <c r="C2" s="196"/>
      <c r="D2" s="196"/>
      <c r="E2" s="196"/>
      <c r="F2" s="196"/>
      <c r="G2" s="196"/>
      <c r="H2" s="196"/>
      <c r="I2" s="196"/>
      <c r="J2" s="196"/>
    </row>
    <row r="3" spans="1:10" ht="46.5" customHeight="1">
      <c r="A3" s="2"/>
      <c r="B3" s="111" t="s">
        <v>332</v>
      </c>
      <c r="C3" s="111" t="s">
        <v>333</v>
      </c>
    </row>
    <row r="4" spans="1:10" ht="18.75">
      <c r="A4" s="91" t="s">
        <v>323</v>
      </c>
      <c r="B4" s="92">
        <f>'підсумки по предмету'!L61</f>
        <v>62.601626016260155</v>
      </c>
      <c r="C4" s="92">
        <f>'підсумки по предмету'!M61</f>
        <v>96.747967479674799</v>
      </c>
    </row>
    <row r="5" spans="1:10" ht="18.75">
      <c r="A5" s="91" t="s">
        <v>324</v>
      </c>
      <c r="B5" s="92">
        <f>'підсумки по предмету'!L85</f>
        <v>73.170731707317074</v>
      </c>
      <c r="C5" s="92">
        <f>'підсумки по предмету'!M85</f>
        <v>95.934959349593498</v>
      </c>
    </row>
    <row r="6" spans="1:10" ht="18.75">
      <c r="A6" s="91" t="s">
        <v>67</v>
      </c>
      <c r="B6" s="92">
        <f>'підсумки по предмету'!L250</f>
        <v>72.463768115942031</v>
      </c>
      <c r="C6" s="92">
        <f>'підсумки по предмету'!M250</f>
        <v>100</v>
      </c>
    </row>
    <row r="7" spans="1:10" ht="18.75">
      <c r="A7" s="91" t="s">
        <v>325</v>
      </c>
      <c r="B7" s="92">
        <f>'підсумки по предмету'!L108</f>
        <v>75.581395348837205</v>
      </c>
      <c r="C7" s="92">
        <f>'підсумки по предмету'!M108</f>
        <v>97.674418604651152</v>
      </c>
    </row>
    <row r="8" spans="1:10" ht="18.75">
      <c r="A8" s="91" t="s">
        <v>69</v>
      </c>
      <c r="B8" s="92">
        <f>'підсумки по предмету'!L132</f>
        <v>60.975609756097569</v>
      </c>
      <c r="C8" s="92">
        <f>'підсумки по предмету'!M132</f>
        <v>95.934959349593512</v>
      </c>
    </row>
    <row r="9" spans="1:10" ht="18.75">
      <c r="A9" s="91" t="s">
        <v>70</v>
      </c>
      <c r="B9" s="92">
        <f>'підсумки по предмету'!L202</f>
        <v>59.45945945945946</v>
      </c>
      <c r="C9" s="92">
        <f>'підсумки по предмету'!M202</f>
        <v>100</v>
      </c>
    </row>
    <row r="10" spans="1:10" ht="18.75">
      <c r="A10" s="91" t="s">
        <v>72</v>
      </c>
      <c r="B10" s="92">
        <f>'підсумки по предмету'!L220</f>
        <v>67.142857142857139</v>
      </c>
      <c r="C10" s="92">
        <f>'підсумки по предмету'!M220</f>
        <v>98.571428571428569</v>
      </c>
    </row>
    <row r="11" spans="1:10" ht="18.75">
      <c r="A11" s="91" t="s">
        <v>326</v>
      </c>
      <c r="B11" s="92">
        <f>'підсумки по предмету'!L220</f>
        <v>67.142857142857139</v>
      </c>
      <c r="C11" s="92">
        <f>'підсумки по предмету'!M220</f>
        <v>98.571428571428569</v>
      </c>
    </row>
    <row r="12" spans="1:10" ht="18.75">
      <c r="A12" s="91" t="s">
        <v>71</v>
      </c>
      <c r="B12" s="92">
        <f>'підсумки по предмету'!L277</f>
        <v>89.285714285714278</v>
      </c>
      <c r="C12" s="92">
        <f>'підсумки по предмету'!M277</f>
        <v>100</v>
      </c>
    </row>
    <row r="13" spans="1:10" ht="18.75">
      <c r="A13" s="91" t="s">
        <v>327</v>
      </c>
      <c r="B13" s="92">
        <f>'підсумки по предмету'!L290</f>
        <v>71.428571428571416</v>
      </c>
      <c r="C13" s="92">
        <f>'підсумки по предмету'!M290</f>
        <v>100</v>
      </c>
    </row>
    <row r="14" spans="1:10" ht="18.75">
      <c r="A14" s="91" t="s">
        <v>204</v>
      </c>
      <c r="B14" s="92">
        <f>'підсумки по предмету'!L185</f>
        <v>70.769230769230774</v>
      </c>
      <c r="C14" s="92">
        <f>'підсумки по предмету'!M185</f>
        <v>100.00000000000001</v>
      </c>
    </row>
    <row r="15" spans="1:10" ht="18.75">
      <c r="A15" s="91" t="s">
        <v>328</v>
      </c>
      <c r="B15" s="92">
        <f>'підсумки по предмету'!L153</f>
        <v>43.103448275862071</v>
      </c>
      <c r="C15" s="92">
        <f>'підсумки по предмету'!M153</f>
        <v>96.551724137931032</v>
      </c>
    </row>
    <row r="16" spans="1:10" ht="18.75">
      <c r="A16" s="91" t="s">
        <v>205</v>
      </c>
      <c r="B16" s="92">
        <f>'підсумки по предмету'!L169</f>
        <v>46.551724137931032</v>
      </c>
      <c r="C16" s="92">
        <f>'підсумки по предмету'!M169</f>
        <v>93.103448275862064</v>
      </c>
    </row>
    <row r="17" spans="1:3" ht="18.75">
      <c r="A17" s="91" t="s">
        <v>89</v>
      </c>
      <c r="B17" s="92">
        <f>'підсумки по предмету'!L351</f>
        <v>67.241379310344826</v>
      </c>
      <c r="C17" s="92">
        <f>'підсумки по предмету'!M351</f>
        <v>94.827586206896541</v>
      </c>
    </row>
    <row r="18" spans="1:3" ht="18.75">
      <c r="A18" s="91" t="s">
        <v>262</v>
      </c>
      <c r="B18" s="92">
        <f>'підсумки по предмету'!L505</f>
        <v>85.714285714285708</v>
      </c>
      <c r="C18" s="92">
        <f>'підсумки по предмету'!M505</f>
        <v>99.999999999999986</v>
      </c>
    </row>
    <row r="19" spans="1:3" ht="18.75">
      <c r="A19" s="91" t="s">
        <v>91</v>
      </c>
      <c r="B19" s="92">
        <f>'підсумки по предмету'!L416</f>
        <v>63.793103448275865</v>
      </c>
      <c r="C19" s="92">
        <f>'підсумки по предмету'!M416</f>
        <v>96.551724137931032</v>
      </c>
    </row>
    <row r="20" spans="1:3" ht="18.75">
      <c r="A20" s="113" t="s">
        <v>10</v>
      </c>
      <c r="B20" s="92">
        <f>'підсумки по предмету'!L336</f>
        <v>72.307692307692307</v>
      </c>
      <c r="C20" s="92">
        <f>'підсумки по предмету'!M336</f>
        <v>100</v>
      </c>
    </row>
    <row r="21" spans="1:3" ht="18.75">
      <c r="A21" s="91" t="s">
        <v>73</v>
      </c>
      <c r="B21" s="92">
        <f>'підсумки по предмету'!L368</f>
        <v>38.095238095238095</v>
      </c>
      <c r="C21" s="92">
        <f>'підсумки по предмету'!M368</f>
        <v>87.301587301587304</v>
      </c>
    </row>
    <row r="22" spans="1:3" ht="18.75">
      <c r="A22" s="91" t="s">
        <v>147</v>
      </c>
      <c r="B22" s="92">
        <f>'підсумки по предмету'!L262</f>
        <v>42.857142857142854</v>
      </c>
      <c r="C22" s="92">
        <f>'підсумки по предмету'!M262</f>
        <v>100</v>
      </c>
    </row>
    <row r="23" spans="1:3" ht="18.75">
      <c r="A23" s="91" t="s">
        <v>90</v>
      </c>
      <c r="B23" s="92">
        <f>'підсумки по предмету'!L465</f>
        <v>62.068965517241381</v>
      </c>
      <c r="C23" s="92">
        <f>'підсумки по предмету'!M465</f>
        <v>96.551724137931046</v>
      </c>
    </row>
    <row r="24" spans="1:3" ht="18.75">
      <c r="A24" s="91" t="s">
        <v>263</v>
      </c>
      <c r="B24" s="92">
        <f>'підсумки по предмету'!L490</f>
        <v>85.714285714285708</v>
      </c>
      <c r="C24" s="92">
        <f>'підсумки по предмету'!M490</f>
        <v>99.999999999999986</v>
      </c>
    </row>
    <row r="25" spans="1:3" ht="18.75">
      <c r="A25" s="91" t="s">
        <v>217</v>
      </c>
      <c r="B25" s="92">
        <f>'підсумки по предмету'!L401</f>
        <v>75</v>
      </c>
      <c r="C25" s="92">
        <f>'підсумки по предмету'!M401</f>
        <v>96.875</v>
      </c>
    </row>
    <row r="26" spans="1:3" ht="18.75">
      <c r="A26" s="91" t="s">
        <v>215</v>
      </c>
      <c r="B26" s="92">
        <f>'підсумки по предмету'!L35</f>
        <v>78.125</v>
      </c>
      <c r="C26" s="92">
        <f>'підсумки по предмету'!M35</f>
        <v>100</v>
      </c>
    </row>
    <row r="27" spans="1:3" ht="18.75">
      <c r="A27" s="91" t="s">
        <v>12</v>
      </c>
      <c r="B27" s="92">
        <f>'підсумки по предмету'!L432</f>
        <v>94.505494505494511</v>
      </c>
      <c r="C27" s="92">
        <f>'підсумки по предмету'!M432</f>
        <v>100</v>
      </c>
    </row>
    <row r="28" spans="1:3" ht="18.75">
      <c r="A28" s="91" t="s">
        <v>329</v>
      </c>
      <c r="B28" s="92">
        <f>'підсумки по предмету'!L14</f>
        <v>95.945945945945951</v>
      </c>
      <c r="C28" s="92">
        <f>'підсумки по предмету'!M14</f>
        <v>100</v>
      </c>
    </row>
    <row r="29" spans="1:3" ht="18.75">
      <c r="A29" s="91" t="s">
        <v>330</v>
      </c>
      <c r="B29" s="92">
        <f>'підсумки по предмету'!L308</f>
        <v>85.84905660377359</v>
      </c>
      <c r="C29" s="92">
        <f>'підсумки по предмету'!M308</f>
        <v>99.056603773584911</v>
      </c>
    </row>
    <row r="30" spans="1:3" ht="18.75">
      <c r="A30" s="91" t="s">
        <v>331</v>
      </c>
      <c r="B30" s="92">
        <f>'підсумки по предмету'!L388</f>
        <v>96.875</v>
      </c>
      <c r="C30" s="92">
        <f>'підсумки по предмету'!M388</f>
        <v>100</v>
      </c>
    </row>
    <row r="31" spans="1:3" ht="18.75">
      <c r="A31" s="91" t="s">
        <v>14</v>
      </c>
      <c r="B31" s="92">
        <f>'підсумки по предмету'!L451</f>
        <v>80.487804878048792</v>
      </c>
      <c r="C31" s="92">
        <f>'підсумки по предмету'!M451</f>
        <v>100</v>
      </c>
    </row>
    <row r="32" spans="1:3" ht="18.75">
      <c r="A32" s="91" t="s">
        <v>145</v>
      </c>
      <c r="B32" s="92">
        <f>'підсумки по предмету'!L320</f>
        <v>100</v>
      </c>
      <c r="C32" s="92">
        <f>'підсумки по предмету'!M320</f>
        <v>100</v>
      </c>
    </row>
    <row r="35" spans="1:10" ht="18.75">
      <c r="B35" s="196" t="s">
        <v>335</v>
      </c>
      <c r="C35" s="196"/>
      <c r="D35" s="196"/>
      <c r="E35" s="196"/>
      <c r="F35" s="196"/>
      <c r="G35" s="196"/>
      <c r="H35" s="196"/>
      <c r="I35" s="196"/>
      <c r="J35" s="196"/>
    </row>
    <row r="36" spans="1:10" ht="45.75">
      <c r="A36" s="91"/>
      <c r="B36" s="111" t="s">
        <v>332</v>
      </c>
      <c r="C36" s="111" t="s">
        <v>333</v>
      </c>
    </row>
    <row r="37" spans="1:10" ht="18.75">
      <c r="A37" s="91" t="s">
        <v>336</v>
      </c>
      <c r="B37" s="92">
        <f>'Підсумки по вчителях'!L12</f>
        <v>62.5</v>
      </c>
      <c r="C37" s="92">
        <f>'Підсумки по вчителях'!M12</f>
        <v>96.875</v>
      </c>
    </row>
    <row r="38" spans="1:10" ht="18.75">
      <c r="A38" s="91" t="s">
        <v>175</v>
      </c>
      <c r="B38" s="92">
        <f>'Підсумки по вчителях'!L29</f>
        <v>46.666666666666664</v>
      </c>
      <c r="C38" s="92">
        <f>'Підсумки по вчителях'!M29</f>
        <v>92.222222222222229</v>
      </c>
    </row>
    <row r="39" spans="1:10" ht="18.75">
      <c r="A39" s="91" t="s">
        <v>176</v>
      </c>
      <c r="B39" s="92">
        <f>'Підсумки по вчителях'!L45</f>
        <v>79.310344827586206</v>
      </c>
      <c r="C39" s="92">
        <f>'Підсумки по вчителях'!M45</f>
        <v>98.850574712643663</v>
      </c>
    </row>
    <row r="40" spans="1:10" ht="18.75">
      <c r="A40" s="91" t="s">
        <v>179</v>
      </c>
      <c r="B40" s="92">
        <f>'Підсумки по вчителях'!L64</f>
        <v>78.448275862068954</v>
      </c>
      <c r="C40" s="92">
        <f>'Підсумки по вчителях'!M64</f>
        <v>99.137931034482762</v>
      </c>
    </row>
    <row r="41" spans="1:10" ht="18.75">
      <c r="A41" s="91" t="s">
        <v>178</v>
      </c>
      <c r="B41" s="92">
        <f>'Підсумки по вчителях'!L290</f>
        <v>61.538461538461533</v>
      </c>
      <c r="C41" s="92">
        <f>'Підсумки по вчителях'!M290</f>
        <v>97.435897435897431</v>
      </c>
    </row>
    <row r="42" spans="1:10" ht="18.75">
      <c r="A42" s="91" t="s">
        <v>181</v>
      </c>
      <c r="B42" s="92">
        <f>'Підсумки по вчителях'!L166</f>
        <v>54.651162790697676</v>
      </c>
      <c r="C42" s="92">
        <f>'Підсумки по вчителях'!M166</f>
        <v>94.186046511627893</v>
      </c>
    </row>
    <row r="43" spans="1:10" ht="18.75">
      <c r="A43" s="91" t="s">
        <v>180</v>
      </c>
      <c r="B43" s="92">
        <f>'Підсумки по вчителях'!L212</f>
        <v>75.675675675675677</v>
      </c>
      <c r="C43" s="92">
        <f>'Підсумки по вчителях'!M212</f>
        <v>100</v>
      </c>
    </row>
    <row r="44" spans="1:10" ht="18.75">
      <c r="A44" s="91" t="s">
        <v>184</v>
      </c>
      <c r="B44" s="92">
        <f>'Підсумки по вчителях'!L150</f>
        <v>60</v>
      </c>
      <c r="C44" s="92">
        <f>'Підсумки по вчителях'!M150</f>
        <v>100.00000000000001</v>
      </c>
    </row>
    <row r="45" spans="1:10" ht="18.75">
      <c r="A45" s="91" t="s">
        <v>185</v>
      </c>
      <c r="B45" s="92">
        <f>'Підсумки по вчителях'!L278</f>
        <v>73.91304347826086</v>
      </c>
      <c r="C45" s="92">
        <f>'Підсумки по вчителях'!M278</f>
        <v>98.550724637681157</v>
      </c>
    </row>
    <row r="46" spans="1:10" ht="18.75">
      <c r="A46" s="91" t="s">
        <v>182</v>
      </c>
      <c r="B46" s="92">
        <f>'Підсумки по вчителях'!L81</f>
        <v>48</v>
      </c>
      <c r="C46" s="92">
        <f>'Підсумки по вчителях'!M81</f>
        <v>95</v>
      </c>
    </row>
    <row r="47" spans="1:10" ht="18.75">
      <c r="A47" s="91" t="s">
        <v>183</v>
      </c>
      <c r="B47" s="92">
        <f>'Підсумки по вчителях'!L264</f>
        <v>45.454545454545453</v>
      </c>
      <c r="C47" s="92">
        <f>'Підсумки по вчителях'!M264</f>
        <v>97.727272727272734</v>
      </c>
    </row>
    <row r="48" spans="1:10" ht="18.75">
      <c r="A48" s="91" t="s">
        <v>190</v>
      </c>
      <c r="B48" s="92">
        <f>'Підсумки по вчителях'!L111</f>
        <v>69.230769230769226</v>
      </c>
      <c r="C48" s="92">
        <f>'Підсумки по вчителях'!M111</f>
        <v>95.384615384615387</v>
      </c>
    </row>
    <row r="49" spans="1:18" ht="18.75">
      <c r="A49" s="91" t="s">
        <v>194</v>
      </c>
      <c r="B49" s="92">
        <f>'Підсумки по вчителях'!L95</f>
        <v>63.793103448275865</v>
      </c>
      <c r="C49" s="92">
        <f>'Підсумки по вчителях'!M95</f>
        <v>96.551724137931032</v>
      </c>
    </row>
    <row r="50" spans="1:18" ht="18.75">
      <c r="A50" s="91" t="s">
        <v>188</v>
      </c>
      <c r="B50" s="92">
        <f>'Підсумки по вчителях'!L129</f>
        <v>39.814814814814817</v>
      </c>
      <c r="C50" s="92">
        <f>'Підсумки по вчителях'!M129</f>
        <v>92.592592592592595</v>
      </c>
    </row>
    <row r="51" spans="1:18" ht="18.75">
      <c r="A51" s="91" t="s">
        <v>195</v>
      </c>
      <c r="B51" s="92">
        <f>'Підсумки по вчителях'!L252</f>
        <v>58.928571428571431</v>
      </c>
      <c r="C51" s="92">
        <f>'Підсумки по вчителях'!M252</f>
        <v>96.428571428571431</v>
      </c>
    </row>
    <row r="52" spans="1:18" ht="18.75">
      <c r="A52" s="91" t="s">
        <v>193</v>
      </c>
      <c r="B52" s="92">
        <f>'Підсумки по вчителях'!L238</f>
        <v>80.487804878048777</v>
      </c>
      <c r="C52" s="92">
        <f>'Підсумки по вчителях'!M238</f>
        <v>97.560975609756099</v>
      </c>
    </row>
    <row r="53" spans="1:18" ht="18.75">
      <c r="A53" s="91" t="s">
        <v>171</v>
      </c>
      <c r="B53" s="92">
        <f>'Підсумки по вчителях'!L200</f>
        <v>90.243902439024396</v>
      </c>
      <c r="C53" s="92">
        <f>'Підсумки по вчителях'!M200</f>
        <v>100</v>
      </c>
    </row>
    <row r="54" spans="1:18" ht="18.75">
      <c r="A54" s="91" t="s">
        <v>168</v>
      </c>
      <c r="B54" s="92">
        <f>'Підсумки по вчителях'!L225</f>
        <v>90.909090909090907</v>
      </c>
      <c r="C54" s="92">
        <f>'Підсумки по вчителях'!M225</f>
        <v>100</v>
      </c>
    </row>
    <row r="55" spans="1:18" ht="18.75">
      <c r="A55" s="91" t="s">
        <v>192</v>
      </c>
      <c r="B55" s="92">
        <f>'Підсумки по вчителях'!L182</f>
        <v>95.454545454545467</v>
      </c>
      <c r="C55" s="92">
        <f>'Підсумки по вчителях'!M182</f>
        <v>100</v>
      </c>
    </row>
    <row r="56" spans="1:18" ht="18.75">
      <c r="A56" s="91" t="s">
        <v>337</v>
      </c>
      <c r="B56" s="91">
        <v>100</v>
      </c>
      <c r="C56" s="91">
        <v>100</v>
      </c>
    </row>
    <row r="57" spans="1:18" ht="18.75">
      <c r="A57" s="91" t="s">
        <v>167</v>
      </c>
      <c r="B57" s="92">
        <f>'Підсумки по вчителях'!L298</f>
        <v>86.666666666666671</v>
      </c>
      <c r="C57" s="92">
        <f>'Підсумки по вчителях'!M298</f>
        <v>100</v>
      </c>
    </row>
    <row r="58" spans="1:18" ht="18.75">
      <c r="A58" s="91" t="s">
        <v>65</v>
      </c>
      <c r="B58" s="92">
        <f>'Підсумки по вчителях'!L308</f>
        <v>54.545454545454547</v>
      </c>
      <c r="C58" s="92">
        <f>'Підсумки по вчителях'!M308</f>
        <v>100</v>
      </c>
    </row>
    <row r="61" spans="1:18" ht="66" customHeight="1">
      <c r="E61" s="197" t="s">
        <v>366</v>
      </c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1:18">
      <c r="E62" s="144" t="s">
        <v>338</v>
      </c>
      <c r="F62" s="144" t="s">
        <v>339</v>
      </c>
      <c r="G62" s="156" t="s">
        <v>158</v>
      </c>
      <c r="H62" s="177" t="s">
        <v>159</v>
      </c>
      <c r="I62" s="178"/>
      <c r="J62" s="178"/>
      <c r="K62" s="178"/>
      <c r="L62" s="178"/>
      <c r="M62" s="178"/>
      <c r="N62" s="178"/>
      <c r="O62" s="179"/>
      <c r="P62" s="180" t="s">
        <v>160</v>
      </c>
      <c r="Q62" s="180" t="s">
        <v>161</v>
      </c>
      <c r="R62" s="158" t="s">
        <v>162</v>
      </c>
    </row>
    <row r="63" spans="1:18" ht="44.25" customHeight="1">
      <c r="E63" s="144"/>
      <c r="F63" s="144"/>
      <c r="G63" s="156"/>
      <c r="H63" s="23" t="s">
        <v>163</v>
      </c>
      <c r="I63" s="23" t="s">
        <v>34</v>
      </c>
      <c r="J63" s="23" t="s">
        <v>164</v>
      </c>
      <c r="K63" s="23" t="s">
        <v>34</v>
      </c>
      <c r="L63" s="23" t="s">
        <v>165</v>
      </c>
      <c r="M63" s="23" t="s">
        <v>34</v>
      </c>
      <c r="N63" s="23" t="s">
        <v>166</v>
      </c>
      <c r="O63" s="23" t="s">
        <v>34</v>
      </c>
      <c r="P63" s="181"/>
      <c r="Q63" s="181"/>
      <c r="R63" s="158"/>
    </row>
    <row r="64" spans="1:18" ht="18.75">
      <c r="E64" s="91">
        <v>1</v>
      </c>
      <c r="F64" s="115" t="s">
        <v>340</v>
      </c>
      <c r="G64" s="91">
        <f>'підсумки по предмету'!C61</f>
        <v>123</v>
      </c>
      <c r="H64" s="91">
        <f>'підсумки по предмету'!D61</f>
        <v>4</v>
      </c>
      <c r="I64" s="91">
        <f>'підсумки по предмету'!E61</f>
        <v>3.2520325203252036</v>
      </c>
      <c r="J64" s="91">
        <f>'підсумки по предмету'!F61</f>
        <v>42</v>
      </c>
      <c r="K64" s="91">
        <f>'підсумки по предмету'!G61</f>
        <v>34.146341463414636</v>
      </c>
      <c r="L64" s="91">
        <f>'підсумки по предмету'!H61</f>
        <v>55</v>
      </c>
      <c r="M64" s="91">
        <f>'підсумки по предмету'!I61</f>
        <v>44.715447154471541</v>
      </c>
      <c r="N64" s="91">
        <f>'підсумки по предмету'!J61</f>
        <v>22</v>
      </c>
      <c r="O64" s="91">
        <f>'підсумки по предмету'!K61</f>
        <v>17.886178861788618</v>
      </c>
      <c r="P64" s="114">
        <f t="shared" ref="P64:P80" si="0">M64+O64</f>
        <v>62.601626016260155</v>
      </c>
      <c r="Q64" s="114">
        <f t="shared" ref="Q64:Q80" si="1">K64+M64+O64</f>
        <v>96.747967479674799</v>
      </c>
      <c r="R64" s="91"/>
    </row>
    <row r="65" spans="5:18" ht="18.75">
      <c r="E65" s="91">
        <v>2</v>
      </c>
      <c r="F65" s="116" t="s">
        <v>341</v>
      </c>
      <c r="G65" s="91">
        <f>'підсумки по предмету'!C85</f>
        <v>123</v>
      </c>
      <c r="H65" s="91">
        <f>'підсумки по предмету'!D85</f>
        <v>5</v>
      </c>
      <c r="I65" s="91">
        <f>'підсумки по предмету'!E85</f>
        <v>4.0650406504065035</v>
      </c>
      <c r="J65" s="91">
        <f>'підсумки по предмету'!F85</f>
        <v>28</v>
      </c>
      <c r="K65" s="91">
        <f>'підсумки по предмету'!G85</f>
        <v>22.76422764227642</v>
      </c>
      <c r="L65" s="91">
        <f>'підсумки по предмету'!H85</f>
        <v>54</v>
      </c>
      <c r="M65" s="91">
        <f>'підсумки по предмету'!I85</f>
        <v>43.902439024390247</v>
      </c>
      <c r="N65" s="91">
        <f>'підсумки по предмету'!J85</f>
        <v>36</v>
      </c>
      <c r="O65" s="91">
        <f>'підсумки по предмету'!K85</f>
        <v>29.268292682926827</v>
      </c>
      <c r="P65" s="114">
        <f t="shared" si="0"/>
        <v>73.170731707317074</v>
      </c>
      <c r="Q65" s="114">
        <f t="shared" si="1"/>
        <v>95.934959349593498</v>
      </c>
      <c r="R65" s="91"/>
    </row>
    <row r="66" spans="5:18" ht="18.75">
      <c r="E66" s="91">
        <v>3</v>
      </c>
      <c r="F66" s="116" t="s">
        <v>342</v>
      </c>
      <c r="G66" s="91">
        <f>'підсумки по предмету'!C108</f>
        <v>86</v>
      </c>
      <c r="H66" s="91">
        <f>'підсумки по предмету'!D108</f>
        <v>2</v>
      </c>
      <c r="I66" s="91">
        <f>'підсумки по предмету'!E108</f>
        <v>2.3255813953488373</v>
      </c>
      <c r="J66" s="91">
        <f>'підсумки по предмету'!F108</f>
        <v>19</v>
      </c>
      <c r="K66" s="91">
        <f>'підсумки по предмету'!G108</f>
        <v>22.093023255813954</v>
      </c>
      <c r="L66" s="91">
        <f>'підсумки по предмету'!H108</f>
        <v>38</v>
      </c>
      <c r="M66" s="91">
        <f>'підсумки по предмету'!I108</f>
        <v>44.186046511627907</v>
      </c>
      <c r="N66" s="91">
        <f>'підсумки по предмету'!J108</f>
        <v>27</v>
      </c>
      <c r="O66" s="91">
        <f>'підсумки по предмету'!K108</f>
        <v>31.395348837209301</v>
      </c>
      <c r="P66" s="114">
        <f t="shared" si="0"/>
        <v>75.581395348837205</v>
      </c>
      <c r="Q66" s="114">
        <f t="shared" si="1"/>
        <v>97.674418604651152</v>
      </c>
      <c r="R66" s="91"/>
    </row>
    <row r="67" spans="5:18" ht="18.75">
      <c r="E67" s="91">
        <v>4</v>
      </c>
      <c r="F67" s="116" t="s">
        <v>343</v>
      </c>
      <c r="G67" s="91">
        <f>'підсумки по предмету'!C132</f>
        <v>123</v>
      </c>
      <c r="H67" s="91">
        <f>'підсумки по предмету'!D132</f>
        <v>5</v>
      </c>
      <c r="I67" s="91">
        <f>'підсумки по предмету'!E132</f>
        <v>4.0650406504065035</v>
      </c>
      <c r="J67" s="91">
        <f>'підсумки по предмету'!F132</f>
        <v>43</v>
      </c>
      <c r="K67" s="91">
        <f>'підсумки по предмету'!G132</f>
        <v>34.959349593495936</v>
      </c>
      <c r="L67" s="91">
        <f>'підсумки по предмету'!H132</f>
        <v>53</v>
      </c>
      <c r="M67" s="91">
        <f>'підсумки по предмету'!I132</f>
        <v>43.089430894308947</v>
      </c>
      <c r="N67" s="91">
        <f>'підсумки по предмету'!J132</f>
        <v>22</v>
      </c>
      <c r="O67" s="91">
        <f>'підсумки по предмету'!K132</f>
        <v>17.886178861788618</v>
      </c>
      <c r="P67" s="114">
        <f t="shared" si="0"/>
        <v>60.975609756097569</v>
      </c>
      <c r="Q67" s="114">
        <f t="shared" si="1"/>
        <v>95.934959349593512</v>
      </c>
      <c r="R67" s="91"/>
    </row>
    <row r="68" spans="5:18" ht="18.75">
      <c r="E68" s="91">
        <v>5</v>
      </c>
      <c r="F68" s="116" t="s">
        <v>344</v>
      </c>
      <c r="G68" s="91">
        <f>'підсумки по предмету'!C153</f>
        <v>58</v>
      </c>
      <c r="H68" s="91">
        <f>'підсумки по предмету'!D153</f>
        <v>2</v>
      </c>
      <c r="I68" s="91">
        <f>'підсумки по предмету'!E153</f>
        <v>3.4482758620689653</v>
      </c>
      <c r="J68" s="91">
        <f>'підсумки по предмету'!F153</f>
        <v>31</v>
      </c>
      <c r="K68" s="91">
        <f>'підсумки по предмету'!G153</f>
        <v>53.448275862068961</v>
      </c>
      <c r="L68" s="91">
        <f>'підсумки по предмету'!H153</f>
        <v>15</v>
      </c>
      <c r="M68" s="91">
        <f>'підсумки по предмету'!I153</f>
        <v>25.862068965517242</v>
      </c>
      <c r="N68" s="91">
        <f>'підсумки по предмету'!J153</f>
        <v>10</v>
      </c>
      <c r="O68" s="91">
        <f>'підсумки по предмету'!K153</f>
        <v>17.241379310344829</v>
      </c>
      <c r="P68" s="114">
        <f t="shared" si="0"/>
        <v>43.103448275862071</v>
      </c>
      <c r="Q68" s="114">
        <f t="shared" si="1"/>
        <v>96.551724137931032</v>
      </c>
      <c r="R68" s="91"/>
    </row>
    <row r="69" spans="5:18" ht="18.75">
      <c r="E69" s="91">
        <v>6</v>
      </c>
      <c r="F69" s="116" t="s">
        <v>345</v>
      </c>
      <c r="G69" s="91">
        <f>'підсумки по предмету'!C169</f>
        <v>58</v>
      </c>
      <c r="H69" s="91">
        <f>'підсумки по предмету'!D169</f>
        <v>4</v>
      </c>
      <c r="I69" s="91">
        <f>'підсумки по предмету'!E169</f>
        <v>6.8965517241379306</v>
      </c>
      <c r="J69" s="91">
        <f>'підсумки по предмету'!F169</f>
        <v>27</v>
      </c>
      <c r="K69" s="91">
        <f>'підсумки по предмету'!G169</f>
        <v>46.551724137931032</v>
      </c>
      <c r="L69" s="91">
        <f>'підсумки по предмету'!H169</f>
        <v>18</v>
      </c>
      <c r="M69" s="91">
        <f>'підсумки по предмету'!I169</f>
        <v>31.03448275862069</v>
      </c>
      <c r="N69" s="91">
        <f>'підсумки по предмету'!J169</f>
        <v>9</v>
      </c>
      <c r="O69" s="91">
        <f>'підсумки по предмету'!K169</f>
        <v>15.517241379310345</v>
      </c>
      <c r="P69" s="114">
        <f t="shared" si="0"/>
        <v>46.551724137931032</v>
      </c>
      <c r="Q69" s="114">
        <f t="shared" si="1"/>
        <v>93.103448275862064</v>
      </c>
      <c r="R69" s="91"/>
    </row>
    <row r="70" spans="5:18" ht="18.75">
      <c r="E70" s="91">
        <v>7</v>
      </c>
      <c r="F70" s="116" t="s">
        <v>346</v>
      </c>
      <c r="G70" s="91">
        <f>'підсумки по предмету'!C185</f>
        <v>65</v>
      </c>
      <c r="H70" s="91">
        <f>'підсумки по предмету'!D185</f>
        <v>0</v>
      </c>
      <c r="I70" s="91">
        <f>'підсумки по предмету'!E185</f>
        <v>0</v>
      </c>
      <c r="J70" s="91">
        <f>'підсумки по предмету'!F185</f>
        <v>19</v>
      </c>
      <c r="K70" s="91">
        <f>'підсумки по предмету'!G185</f>
        <v>29.230769230769234</v>
      </c>
      <c r="L70" s="91">
        <f>'підсумки по предмету'!H185</f>
        <v>31</v>
      </c>
      <c r="M70" s="91">
        <f>'підсумки по предмету'!I185</f>
        <v>47.692307692307693</v>
      </c>
      <c r="N70" s="91">
        <f>'підсумки по предмету'!J185</f>
        <v>15</v>
      </c>
      <c r="O70" s="91">
        <f>'підсумки по предмету'!K185</f>
        <v>23.076923076923077</v>
      </c>
      <c r="P70" s="114">
        <f t="shared" si="0"/>
        <v>70.769230769230774</v>
      </c>
      <c r="Q70" s="114">
        <f t="shared" si="1"/>
        <v>100.00000000000001</v>
      </c>
      <c r="R70" s="91"/>
    </row>
    <row r="71" spans="5:18" ht="18.75">
      <c r="E71" s="91">
        <v>8</v>
      </c>
      <c r="F71" s="116" t="s">
        <v>347</v>
      </c>
      <c r="G71" s="91">
        <f>'підсумки по предмету'!C202</f>
        <v>74</v>
      </c>
      <c r="H71" s="91">
        <f>'підсумки по предмету'!D202</f>
        <v>0</v>
      </c>
      <c r="I71" s="91">
        <f>'підсумки по предмету'!E202</f>
        <v>0</v>
      </c>
      <c r="J71" s="91">
        <f>'підсумки по предмету'!F202</f>
        <v>30</v>
      </c>
      <c r="K71" s="91">
        <f>'підсумки по предмету'!G202</f>
        <v>40.54054054054054</v>
      </c>
      <c r="L71" s="91">
        <f>'підсумки по предмету'!H202</f>
        <v>30</v>
      </c>
      <c r="M71" s="91">
        <f>'підсумки по предмету'!I202</f>
        <v>40.54054054054054</v>
      </c>
      <c r="N71" s="91">
        <f>'підсумки по предмету'!J202</f>
        <v>14</v>
      </c>
      <c r="O71" s="91">
        <f>'підсумки по предмету'!K202</f>
        <v>18.918918918918919</v>
      </c>
      <c r="P71" s="114">
        <f t="shared" si="0"/>
        <v>59.45945945945946</v>
      </c>
      <c r="Q71" s="114">
        <f t="shared" si="1"/>
        <v>100</v>
      </c>
      <c r="R71" s="91"/>
    </row>
    <row r="72" spans="5:18" ht="18.75">
      <c r="E72" s="91">
        <v>9</v>
      </c>
      <c r="F72" s="116" t="s">
        <v>348</v>
      </c>
      <c r="G72" s="91">
        <f>'підсумки по предмету'!C220</f>
        <v>70</v>
      </c>
      <c r="H72" s="91">
        <f>'підсумки по предмету'!D220</f>
        <v>1</v>
      </c>
      <c r="I72" s="91">
        <f>'підсумки по предмету'!E220</f>
        <v>1.4285714285714286</v>
      </c>
      <c r="J72" s="91">
        <f>'підсумки по предмету'!F220</f>
        <v>22</v>
      </c>
      <c r="K72" s="91">
        <f>'підсумки по предмету'!G220</f>
        <v>31.428571428571427</v>
      </c>
      <c r="L72" s="91">
        <f>'підсумки по предмету'!H220</f>
        <v>28</v>
      </c>
      <c r="M72" s="91">
        <f>'підсумки по предмету'!I220</f>
        <v>40</v>
      </c>
      <c r="N72" s="91">
        <f>'підсумки по предмету'!J220</f>
        <v>19</v>
      </c>
      <c r="O72" s="91">
        <f>'підсумки по предмету'!K220</f>
        <v>27.142857142857142</v>
      </c>
      <c r="P72" s="114">
        <f t="shared" si="0"/>
        <v>67.142857142857139</v>
      </c>
      <c r="Q72" s="114">
        <f t="shared" si="1"/>
        <v>98.571428571428569</v>
      </c>
      <c r="R72" s="91"/>
    </row>
    <row r="73" spans="5:18" ht="18.75">
      <c r="E73" s="91">
        <v>10</v>
      </c>
      <c r="F73" s="116" t="s">
        <v>349</v>
      </c>
      <c r="G73" s="91">
        <f>'підсумки по предмету'!C290</f>
        <v>7</v>
      </c>
      <c r="H73" s="91">
        <f>'підсумки по предмету'!D290</f>
        <v>0</v>
      </c>
      <c r="I73" s="91">
        <f>'підсумки по предмету'!E290</f>
        <v>0</v>
      </c>
      <c r="J73" s="91">
        <f>'підсумки по предмету'!F290</f>
        <v>2</v>
      </c>
      <c r="K73" s="91">
        <f>'підсумки по предмету'!G290</f>
        <v>28.571428571428569</v>
      </c>
      <c r="L73" s="91">
        <f>'підсумки по предмету'!H290</f>
        <v>2</v>
      </c>
      <c r="M73" s="91">
        <f>'підсумки по предмету'!I290</f>
        <v>28.571428571428569</v>
      </c>
      <c r="N73" s="91">
        <f>'підсумки по предмету'!J290</f>
        <v>3</v>
      </c>
      <c r="O73" s="91">
        <f>'підсумки по предмету'!K290</f>
        <v>42.857142857142854</v>
      </c>
      <c r="P73" s="114">
        <f t="shared" si="0"/>
        <v>71.428571428571416</v>
      </c>
      <c r="Q73" s="114">
        <f t="shared" si="1"/>
        <v>100</v>
      </c>
      <c r="R73" s="91"/>
    </row>
    <row r="74" spans="5:18" ht="18.75">
      <c r="E74" s="91">
        <v>11</v>
      </c>
      <c r="F74" s="116" t="s">
        <v>350</v>
      </c>
      <c r="G74" s="91">
        <f>'підсумки по предмету'!C478</f>
        <v>37</v>
      </c>
      <c r="H74" s="91">
        <f>'підсумки по предмету'!D478</f>
        <v>0</v>
      </c>
      <c r="I74" s="91">
        <f>'підсумки по предмету'!E478</f>
        <v>0</v>
      </c>
      <c r="J74" s="91">
        <f>'підсумки по предмету'!F478</f>
        <v>1</v>
      </c>
      <c r="K74" s="91">
        <f>'підсумки по предмету'!G478</f>
        <v>2.7027027027027026</v>
      </c>
      <c r="L74" s="91">
        <f>'підсумки по предмету'!H478</f>
        <v>16</v>
      </c>
      <c r="M74" s="91">
        <f>'підсумки по предмету'!I478</f>
        <v>43.243243243243242</v>
      </c>
      <c r="N74" s="91">
        <f>'підсумки по предмету'!J478</f>
        <v>20</v>
      </c>
      <c r="O74" s="91">
        <f>'підсумки по предмету'!K478</f>
        <v>54.054054054054056</v>
      </c>
      <c r="P74" s="114">
        <f t="shared" si="0"/>
        <v>97.297297297297291</v>
      </c>
      <c r="Q74" s="114">
        <f t="shared" si="1"/>
        <v>100</v>
      </c>
      <c r="R74" s="91"/>
    </row>
    <row r="75" spans="5:18" ht="18.75">
      <c r="E75" s="91">
        <v>12</v>
      </c>
      <c r="F75" s="116" t="s">
        <v>351</v>
      </c>
      <c r="G75" s="91">
        <f>'підсумки по предмету'!C336</f>
        <v>65</v>
      </c>
      <c r="H75" s="91">
        <f>'підсумки по предмету'!D336</f>
        <v>0</v>
      </c>
      <c r="I75" s="91">
        <f>'підсумки по предмету'!E336</f>
        <v>0</v>
      </c>
      <c r="J75" s="91">
        <f>'підсумки по предмету'!F336</f>
        <v>18</v>
      </c>
      <c r="K75" s="91">
        <f>'підсумки по предмету'!G336</f>
        <v>27.692307692307693</v>
      </c>
      <c r="L75" s="91">
        <f>'підсумки по предмету'!H336</f>
        <v>31</v>
      </c>
      <c r="M75" s="91">
        <f>'підсумки по предмету'!I336</f>
        <v>47.692307692307693</v>
      </c>
      <c r="N75" s="91">
        <f>'підсумки по предмету'!J336</f>
        <v>16</v>
      </c>
      <c r="O75" s="91">
        <f>'підсумки по предмету'!K336</f>
        <v>24.615384615384617</v>
      </c>
      <c r="P75" s="114">
        <f t="shared" si="0"/>
        <v>72.307692307692307</v>
      </c>
      <c r="Q75" s="114">
        <f t="shared" si="1"/>
        <v>100</v>
      </c>
      <c r="R75" s="91"/>
    </row>
    <row r="76" spans="5:18" ht="18.75">
      <c r="E76" s="91">
        <v>13</v>
      </c>
      <c r="F76" s="116" t="s">
        <v>352</v>
      </c>
      <c r="G76" s="91">
        <f>'підсумки по предмету'!C351</f>
        <v>58</v>
      </c>
      <c r="H76" s="91">
        <f>'підсумки по предмету'!D351</f>
        <v>3</v>
      </c>
      <c r="I76" s="91">
        <f>'підсумки по предмету'!E351</f>
        <v>5.1724137931034484</v>
      </c>
      <c r="J76" s="91">
        <f>'підсумки по предмету'!F351</f>
        <v>16</v>
      </c>
      <c r="K76" s="91">
        <f>'підсумки по предмету'!G351</f>
        <v>27.586206896551722</v>
      </c>
      <c r="L76" s="91">
        <f>'підсумки по предмету'!H351</f>
        <v>29</v>
      </c>
      <c r="M76" s="91">
        <f>'підсумки по предмету'!I351</f>
        <v>50</v>
      </c>
      <c r="N76" s="91">
        <f>'підсумки по предмету'!J351</f>
        <v>10</v>
      </c>
      <c r="O76" s="91">
        <f>'підсумки по предмету'!K351</f>
        <v>17.241379310344829</v>
      </c>
      <c r="P76" s="114">
        <f t="shared" si="0"/>
        <v>67.241379310344826</v>
      </c>
      <c r="Q76" s="114">
        <f t="shared" si="1"/>
        <v>94.827586206896541</v>
      </c>
      <c r="R76" s="91"/>
    </row>
    <row r="77" spans="5:18" ht="18.75">
      <c r="E77" s="91">
        <v>14</v>
      </c>
      <c r="F77" s="116" t="s">
        <v>353</v>
      </c>
      <c r="G77" s="91">
        <f>'підсумки по предмету'!C368</f>
        <v>63</v>
      </c>
      <c r="H77" s="91">
        <f>'підсумки по предмету'!D368</f>
        <v>8</v>
      </c>
      <c r="I77" s="91">
        <f>'підсумки по предмету'!E368</f>
        <v>12.698412698412698</v>
      </c>
      <c r="J77" s="91">
        <f>'підсумки по предмету'!F368</f>
        <v>31</v>
      </c>
      <c r="K77" s="91">
        <f>'підсумки по предмету'!G368</f>
        <v>49.206349206349202</v>
      </c>
      <c r="L77" s="91">
        <f>'підсумки по предмету'!H368</f>
        <v>22</v>
      </c>
      <c r="M77" s="91">
        <f>'підсумки по предмету'!I368</f>
        <v>34.920634920634917</v>
      </c>
      <c r="N77" s="91">
        <f>'підсумки по предмету'!J368</f>
        <v>2</v>
      </c>
      <c r="O77" s="91">
        <f>'підсумки по предмету'!K368</f>
        <v>3.1746031746031744</v>
      </c>
      <c r="P77" s="114">
        <f t="shared" si="0"/>
        <v>38.095238095238095</v>
      </c>
      <c r="Q77" s="114">
        <f t="shared" si="1"/>
        <v>87.301587301587304</v>
      </c>
      <c r="R77" s="91"/>
    </row>
    <row r="78" spans="5:18" ht="18.75">
      <c r="E78" s="91">
        <v>15</v>
      </c>
      <c r="F78" s="116" t="s">
        <v>354</v>
      </c>
      <c r="G78" s="91">
        <f>'підсумки по предмету'!C401</f>
        <v>32</v>
      </c>
      <c r="H78" s="91">
        <f>'підсумки по предмету'!D401</f>
        <v>1</v>
      </c>
      <c r="I78" s="91">
        <f>'підсумки по предмету'!E401</f>
        <v>3.125</v>
      </c>
      <c r="J78" s="91">
        <f>'підсумки по предмету'!F401</f>
        <v>7</v>
      </c>
      <c r="K78" s="91">
        <f>'підсумки по предмету'!G401</f>
        <v>21.875</v>
      </c>
      <c r="L78" s="91">
        <f>'підсумки по предмету'!H401</f>
        <v>17</v>
      </c>
      <c r="M78" s="91">
        <f>'підсумки по предмету'!I401</f>
        <v>53.125</v>
      </c>
      <c r="N78" s="91">
        <f>'підсумки по предмету'!J401</f>
        <v>7</v>
      </c>
      <c r="O78" s="91">
        <f>'підсумки по предмету'!K401</f>
        <v>21.875</v>
      </c>
      <c r="P78" s="114">
        <f t="shared" si="0"/>
        <v>75</v>
      </c>
      <c r="Q78" s="114">
        <f t="shared" si="1"/>
        <v>96.875</v>
      </c>
      <c r="R78" s="91"/>
    </row>
    <row r="79" spans="5:18" ht="18.75">
      <c r="E79" s="91">
        <v>16</v>
      </c>
      <c r="F79" s="116" t="s">
        <v>355</v>
      </c>
      <c r="G79" s="91">
        <f>'підсумки по предмету'!C416</f>
        <v>58</v>
      </c>
      <c r="H79" s="91">
        <f>'підсумки по предмету'!D416</f>
        <v>2</v>
      </c>
      <c r="I79" s="91">
        <f>'підсумки по предмету'!E416</f>
        <v>3.4482758620689653</v>
      </c>
      <c r="J79" s="91">
        <f>'підсумки по предмету'!F416</f>
        <v>19</v>
      </c>
      <c r="K79" s="91">
        <f>'підсумки по предмету'!G416</f>
        <v>32.758620689655174</v>
      </c>
      <c r="L79" s="91">
        <f>'підсумки по предмету'!H416</f>
        <v>30</v>
      </c>
      <c r="M79" s="91">
        <f>'підсумки по предмету'!I416</f>
        <v>51.724137931034484</v>
      </c>
      <c r="N79" s="91">
        <f>'підсумки по предмету'!J416</f>
        <v>7</v>
      </c>
      <c r="O79" s="91">
        <f>'підсумки по предмету'!K416</f>
        <v>12.068965517241379</v>
      </c>
      <c r="P79" s="114">
        <f t="shared" si="0"/>
        <v>63.793103448275865</v>
      </c>
      <c r="Q79" s="114">
        <f t="shared" si="1"/>
        <v>96.551724137931032</v>
      </c>
      <c r="R79" s="91"/>
    </row>
    <row r="80" spans="5:18" ht="18.75">
      <c r="E80" s="91">
        <v>17</v>
      </c>
      <c r="F80" s="116" t="s">
        <v>356</v>
      </c>
      <c r="G80" s="91">
        <f>'підсумки по предмету'!C432</f>
        <v>91</v>
      </c>
      <c r="H80" s="91">
        <f>'підсумки по предмету'!D432</f>
        <v>0</v>
      </c>
      <c r="I80" s="91">
        <f>'підсумки по предмету'!E432</f>
        <v>0</v>
      </c>
      <c r="J80" s="91">
        <f>'підсумки по предмету'!F432</f>
        <v>5</v>
      </c>
      <c r="K80" s="91">
        <f>'підсумки по предмету'!G432</f>
        <v>5.4945054945054945</v>
      </c>
      <c r="L80" s="91">
        <f>'підсумки по предмету'!H432</f>
        <v>45</v>
      </c>
      <c r="M80" s="91">
        <f>'підсумки по предмету'!I432</f>
        <v>49.450549450549453</v>
      </c>
      <c r="N80" s="91">
        <f>'підсумки по предмету'!J432</f>
        <v>41</v>
      </c>
      <c r="O80" s="91">
        <f>'підсумки по предмету'!K432</f>
        <v>45.054945054945058</v>
      </c>
      <c r="P80" s="114">
        <f t="shared" si="0"/>
        <v>94.505494505494511</v>
      </c>
      <c r="Q80" s="114">
        <f t="shared" si="1"/>
        <v>100</v>
      </c>
      <c r="R80" s="91"/>
    </row>
    <row r="81" spans="5:18" ht="18.75">
      <c r="E81" s="91">
        <v>18</v>
      </c>
      <c r="F81" s="117" t="s">
        <v>357</v>
      </c>
      <c r="G81" s="91">
        <f>'підсумки по предмету'!C14</f>
        <v>74</v>
      </c>
      <c r="H81" s="91">
        <f>'підсумки по предмету'!D14</f>
        <v>0</v>
      </c>
      <c r="I81" s="91">
        <f>'підсумки по предмету'!E14</f>
        <v>0</v>
      </c>
      <c r="J81" s="91">
        <f>'підсумки по предмету'!F14</f>
        <v>3</v>
      </c>
      <c r="K81" s="91">
        <f>'підсумки по предмету'!G14</f>
        <v>4.0540540540540544</v>
      </c>
      <c r="L81" s="91">
        <f>'підсумки по предмету'!H14</f>
        <v>35</v>
      </c>
      <c r="M81" s="91">
        <f>'підсумки по предмету'!I14</f>
        <v>47.297297297297298</v>
      </c>
      <c r="N81" s="91">
        <f>'підсумки по предмету'!J14</f>
        <v>36</v>
      </c>
      <c r="O81" s="91">
        <f>'підсумки по предмету'!K14</f>
        <v>48.648648648648653</v>
      </c>
      <c r="P81" s="114">
        <f t="shared" ref="P81" si="2">M81+O81</f>
        <v>95.945945945945951</v>
      </c>
      <c r="Q81" s="114">
        <f t="shared" ref="Q81" si="3">K81+M81+O81</f>
        <v>100</v>
      </c>
      <c r="R81" s="91"/>
    </row>
    <row r="82" spans="5:18" ht="18.75">
      <c r="E82" s="91">
        <v>19</v>
      </c>
      <c r="F82" s="116" t="s">
        <v>358</v>
      </c>
      <c r="G82" s="91">
        <f>'підсумки по предмету'!C388</f>
        <v>123</v>
      </c>
      <c r="H82" s="91">
        <f>'підсумки по предмету'!D388</f>
        <v>0</v>
      </c>
      <c r="I82" s="91">
        <f>'підсумки по предмету'!E388</f>
        <v>0</v>
      </c>
      <c r="J82" s="91">
        <f>'підсумки по предмету'!F388</f>
        <v>3</v>
      </c>
      <c r="K82" s="91">
        <f>'підсумки по предмету'!G388</f>
        <v>3.125</v>
      </c>
      <c r="L82" s="91">
        <f>'підсумки по предмету'!H388</f>
        <v>23</v>
      </c>
      <c r="M82" s="91">
        <f>'підсумки по предмету'!I388</f>
        <v>23.958333333333336</v>
      </c>
      <c r="N82" s="91">
        <f>'підсумки по предмету'!J388</f>
        <v>70</v>
      </c>
      <c r="O82" s="91">
        <f>'підсумки по предмету'!K388</f>
        <v>72.916666666666657</v>
      </c>
      <c r="P82" s="114">
        <f t="shared" ref="P82:P93" si="4">M82+O82</f>
        <v>96.875</v>
      </c>
      <c r="Q82" s="114">
        <f t="shared" ref="Q82:Q93" si="5">K82+M82+O82</f>
        <v>100</v>
      </c>
      <c r="R82" s="91">
        <f>'підсумки по предмету'!$N$388</f>
        <v>27</v>
      </c>
    </row>
    <row r="83" spans="5:18" ht="18.75">
      <c r="E83" s="91">
        <v>20</v>
      </c>
      <c r="F83" s="116" t="s">
        <v>368</v>
      </c>
      <c r="G83" s="91">
        <f>'підсумки по предмету'!C320</f>
        <v>17</v>
      </c>
      <c r="H83" s="91">
        <f>'підсумки по предмету'!D320</f>
        <v>0</v>
      </c>
      <c r="I83" s="91">
        <f>'підсумки по предмету'!E320</f>
        <v>0</v>
      </c>
      <c r="J83" s="91">
        <f>'підсумки по предмету'!F320</f>
        <v>0</v>
      </c>
      <c r="K83" s="91">
        <f>'підсумки по предмету'!G320</f>
        <v>0</v>
      </c>
      <c r="L83" s="91">
        <f>'підсумки по предмету'!H320</f>
        <v>10</v>
      </c>
      <c r="M83" s="91">
        <f>'підсумки по предмету'!I320</f>
        <v>58.82352941176471</v>
      </c>
      <c r="N83" s="91">
        <f>'підсумки по предмету'!J320</f>
        <v>7</v>
      </c>
      <c r="O83" s="91">
        <f>'підсумки по предмету'!K320</f>
        <v>41.17647058823529</v>
      </c>
      <c r="P83" s="114">
        <f t="shared" si="4"/>
        <v>100</v>
      </c>
      <c r="Q83" s="114">
        <f t="shared" si="5"/>
        <v>100</v>
      </c>
      <c r="R83" s="91"/>
    </row>
    <row r="84" spans="5:18" ht="18.75">
      <c r="E84" s="91">
        <v>21</v>
      </c>
      <c r="F84" s="116" t="s">
        <v>359</v>
      </c>
      <c r="G84" s="91">
        <f>'підсумки по предмету'!C451</f>
        <v>123</v>
      </c>
      <c r="H84" s="91">
        <f>'підсумки по предмету'!D451</f>
        <v>0</v>
      </c>
      <c r="I84" s="91">
        <f>'підсумки по предмету'!E451</f>
        <v>0</v>
      </c>
      <c r="J84" s="91">
        <f>'підсумки по предмету'!F451</f>
        <v>24</v>
      </c>
      <c r="K84" s="91">
        <f>'підсумки по предмету'!G451</f>
        <v>19.512195121951219</v>
      </c>
      <c r="L84" s="91">
        <f>'підсумки по предмету'!H451</f>
        <v>45</v>
      </c>
      <c r="M84" s="91">
        <f>'підсумки по предмету'!I451</f>
        <v>36.585365853658537</v>
      </c>
      <c r="N84" s="91">
        <f>'підсумки по предмету'!J451</f>
        <v>54</v>
      </c>
      <c r="O84" s="91">
        <f>'підсумки по предмету'!K451</f>
        <v>43.902439024390247</v>
      </c>
      <c r="P84" s="114">
        <f t="shared" si="4"/>
        <v>80.487804878048792</v>
      </c>
      <c r="Q84" s="114">
        <f t="shared" si="5"/>
        <v>100</v>
      </c>
      <c r="R84" s="91"/>
    </row>
    <row r="85" spans="5:18" ht="18.75">
      <c r="E85" s="91">
        <v>22</v>
      </c>
      <c r="F85" s="116" t="s">
        <v>360</v>
      </c>
      <c r="G85" s="91">
        <f>'підсумки по предмету'!C308</f>
        <v>106</v>
      </c>
      <c r="H85" s="91">
        <f>'підсумки по предмету'!D308</f>
        <v>1</v>
      </c>
      <c r="I85" s="91">
        <f>'підсумки по предмету'!E308</f>
        <v>0.94339622641509435</v>
      </c>
      <c r="J85" s="91">
        <f>'підсумки по предмету'!F308</f>
        <v>14</v>
      </c>
      <c r="K85" s="91">
        <f>'підсумки по предмету'!G308</f>
        <v>13.20754716981132</v>
      </c>
      <c r="L85" s="91">
        <f>'підсумки по предмету'!H308</f>
        <v>50</v>
      </c>
      <c r="M85" s="91">
        <f>'підсумки по предмету'!I308</f>
        <v>47.169811320754718</v>
      </c>
      <c r="N85" s="91">
        <f>'підсумки по предмету'!J308</f>
        <v>41</v>
      </c>
      <c r="O85" s="91">
        <f>'підсумки по предмету'!K308</f>
        <v>38.679245283018872</v>
      </c>
      <c r="P85" s="114">
        <f t="shared" si="4"/>
        <v>85.84905660377359</v>
      </c>
      <c r="Q85" s="114">
        <f t="shared" si="5"/>
        <v>99.056603773584911</v>
      </c>
      <c r="R85" s="91"/>
    </row>
    <row r="86" spans="5:18" ht="18.75">
      <c r="E86" s="91">
        <v>23</v>
      </c>
      <c r="F86" s="116" t="s">
        <v>361</v>
      </c>
      <c r="G86" s="91">
        <f>'підсумки по предмету'!C465</f>
        <v>58</v>
      </c>
      <c r="H86" s="91">
        <f>'підсумки по предмету'!D465</f>
        <v>2</v>
      </c>
      <c r="I86" s="91">
        <f>'підсумки по предмету'!E465</f>
        <v>3.4482758620689653</v>
      </c>
      <c r="J86" s="91">
        <f>'підсумки по предмету'!F465</f>
        <v>20</v>
      </c>
      <c r="K86" s="91">
        <f>'підсумки по предмету'!G465</f>
        <v>34.482758620689658</v>
      </c>
      <c r="L86" s="91">
        <f>'підсумки по предмету'!H465</f>
        <v>27</v>
      </c>
      <c r="M86" s="91">
        <f>'підсумки по предмету'!I465</f>
        <v>46.551724137931032</v>
      </c>
      <c r="N86" s="91">
        <f>'підсумки по предмету'!J465</f>
        <v>9</v>
      </c>
      <c r="O86" s="91">
        <f>'підсумки по предмету'!K465</f>
        <v>15.517241379310345</v>
      </c>
      <c r="P86" s="114">
        <f t="shared" si="4"/>
        <v>62.068965517241381</v>
      </c>
      <c r="Q86" s="114">
        <f t="shared" si="5"/>
        <v>96.551724137931046</v>
      </c>
      <c r="R86" s="91"/>
    </row>
    <row r="87" spans="5:18" ht="18.75">
      <c r="E87" s="91">
        <v>24</v>
      </c>
      <c r="F87" s="116" t="s">
        <v>362</v>
      </c>
      <c r="G87" s="91">
        <f>'підсумки по предмету'!C250</f>
        <v>69</v>
      </c>
      <c r="H87" s="91">
        <f>'підсумки по предмету'!D250</f>
        <v>0</v>
      </c>
      <c r="I87" s="91">
        <f>'підсумки по предмету'!E250</f>
        <v>0</v>
      </c>
      <c r="J87" s="91">
        <f>'підсумки по предмету'!F250</f>
        <v>19</v>
      </c>
      <c r="K87" s="91">
        <f>'підсумки по предмету'!G250</f>
        <v>27.536231884057973</v>
      </c>
      <c r="L87" s="91">
        <f>'підсумки по предмету'!H250</f>
        <v>40</v>
      </c>
      <c r="M87" s="91">
        <f>'підсумки по предмету'!I250</f>
        <v>57.971014492753625</v>
      </c>
      <c r="N87" s="91">
        <f>'підсумки по предмету'!J250</f>
        <v>10</v>
      </c>
      <c r="O87" s="91">
        <f>'підсумки по предмету'!K250</f>
        <v>14.492753623188406</v>
      </c>
      <c r="P87" s="114">
        <f t="shared" si="4"/>
        <v>72.463768115942031</v>
      </c>
      <c r="Q87" s="114">
        <f t="shared" si="5"/>
        <v>100</v>
      </c>
      <c r="R87" s="91"/>
    </row>
    <row r="88" spans="5:18" ht="18.75">
      <c r="E88" s="91">
        <v>25</v>
      </c>
      <c r="F88" s="116" t="s">
        <v>363</v>
      </c>
      <c r="G88" s="91">
        <f>'підсумки по предмету'!C232</f>
        <v>25</v>
      </c>
      <c r="H88" s="91">
        <f>'підсумки по предмету'!D232</f>
        <v>0</v>
      </c>
      <c r="I88" s="91">
        <f>'підсумки по предмету'!E232</f>
        <v>0</v>
      </c>
      <c r="J88" s="91">
        <f>'підсумки по предмету'!F232</f>
        <v>14</v>
      </c>
      <c r="K88" s="91">
        <f>'підсумки по предмету'!G232</f>
        <v>56.000000000000007</v>
      </c>
      <c r="L88" s="91">
        <f>'підсумки по предмету'!H232</f>
        <v>6</v>
      </c>
      <c r="M88" s="91">
        <f>'підсумки по предмету'!I232</f>
        <v>24</v>
      </c>
      <c r="N88" s="91">
        <f>'підсумки по предмету'!J232</f>
        <v>5</v>
      </c>
      <c r="O88" s="91">
        <f>'підсумки по предмету'!K232</f>
        <v>20</v>
      </c>
      <c r="P88" s="114">
        <f t="shared" si="4"/>
        <v>44</v>
      </c>
      <c r="Q88" s="114">
        <f t="shared" si="5"/>
        <v>100</v>
      </c>
      <c r="R88" s="91"/>
    </row>
    <row r="89" spans="5:18" ht="18.75">
      <c r="E89" s="91">
        <v>26</v>
      </c>
      <c r="F89" s="116" t="s">
        <v>364</v>
      </c>
      <c r="G89" s="91">
        <f>'підсумки по предмету'!C35</f>
        <v>32</v>
      </c>
      <c r="H89" s="91">
        <f>'підсумки по предмету'!D35</f>
        <v>0</v>
      </c>
      <c r="I89" s="91">
        <f>'підсумки по предмету'!E35</f>
        <v>0</v>
      </c>
      <c r="J89" s="91">
        <f>'підсумки по предмету'!F35</f>
        <v>7</v>
      </c>
      <c r="K89" s="91">
        <f>'підсумки по предмету'!G35</f>
        <v>21.875</v>
      </c>
      <c r="L89" s="91">
        <f>'підсумки по предмету'!H35</f>
        <v>17</v>
      </c>
      <c r="M89" s="91">
        <f>'підсумки по предмету'!I35</f>
        <v>53.125</v>
      </c>
      <c r="N89" s="91">
        <f>'підсумки по предмету'!J35</f>
        <v>8</v>
      </c>
      <c r="O89" s="91">
        <f>'підсумки по предмету'!K35</f>
        <v>25</v>
      </c>
      <c r="P89" s="114">
        <f t="shared" si="4"/>
        <v>78.125</v>
      </c>
      <c r="Q89" s="114">
        <f t="shared" si="5"/>
        <v>100</v>
      </c>
      <c r="R89" s="91"/>
    </row>
    <row r="90" spans="5:18" ht="18.75">
      <c r="E90" s="91">
        <v>27</v>
      </c>
      <c r="F90" s="116" t="s">
        <v>367</v>
      </c>
      <c r="G90" s="91">
        <f>'підсумки по предмету'!C262</f>
        <v>7</v>
      </c>
      <c r="H90" s="91">
        <f>'підсумки по предмету'!D262</f>
        <v>0</v>
      </c>
      <c r="I90" s="91">
        <f>'підсумки по предмету'!E262</f>
        <v>0</v>
      </c>
      <c r="J90" s="91">
        <f>'підсумки по предмету'!F262</f>
        <v>4</v>
      </c>
      <c r="K90" s="91">
        <f>'підсумки по предмету'!G262</f>
        <v>57.142857142857139</v>
      </c>
      <c r="L90" s="91">
        <f>'підсумки по предмету'!H262</f>
        <v>2</v>
      </c>
      <c r="M90" s="91">
        <f>'підсумки по предмету'!I262</f>
        <v>28.571428571428569</v>
      </c>
      <c r="N90" s="91">
        <f>'підсумки по предмету'!J262</f>
        <v>1</v>
      </c>
      <c r="O90" s="91">
        <f>'підсумки по предмету'!K262</f>
        <v>14.285714285714285</v>
      </c>
      <c r="P90" s="114">
        <f t="shared" si="4"/>
        <v>42.857142857142854</v>
      </c>
      <c r="Q90" s="114">
        <f t="shared" si="5"/>
        <v>100</v>
      </c>
      <c r="R90" s="91"/>
    </row>
    <row r="91" spans="5:18" ht="18.75">
      <c r="E91" s="91">
        <v>28</v>
      </c>
      <c r="F91" s="116" t="s">
        <v>365</v>
      </c>
      <c r="G91" s="91">
        <f>'підсумки по предмету'!C277</f>
        <v>28</v>
      </c>
      <c r="H91" s="91">
        <f>'підсумки по предмету'!D277</f>
        <v>0</v>
      </c>
      <c r="I91" s="91">
        <f>'підсумки по предмету'!E277</f>
        <v>0</v>
      </c>
      <c r="J91" s="91">
        <f>'підсумки по предмету'!F277</f>
        <v>3</v>
      </c>
      <c r="K91" s="91">
        <f>'підсумки по предмету'!G277</f>
        <v>10.714285714285714</v>
      </c>
      <c r="L91" s="91">
        <f>'підсумки по предмету'!H277</f>
        <v>12</v>
      </c>
      <c r="M91" s="91">
        <f>'підсумки по предмету'!I277</f>
        <v>42.857142857142854</v>
      </c>
      <c r="N91" s="91">
        <f>'підсумки по предмету'!J277</f>
        <v>13</v>
      </c>
      <c r="O91" s="91">
        <f>'підсумки по предмету'!K277</f>
        <v>46.428571428571431</v>
      </c>
      <c r="P91" s="114">
        <f t="shared" si="4"/>
        <v>89.285714285714278</v>
      </c>
      <c r="Q91" s="114">
        <f t="shared" si="5"/>
        <v>100</v>
      </c>
      <c r="R91" s="91"/>
    </row>
    <row r="92" spans="5:18" ht="18.75">
      <c r="E92" s="118">
        <v>29</v>
      </c>
      <c r="F92" s="119" t="s">
        <v>369</v>
      </c>
      <c r="G92" s="91">
        <f>'підсумки по предмету'!C490</f>
        <v>7</v>
      </c>
      <c r="H92" s="91">
        <f>'підсумки по предмету'!D490</f>
        <v>0</v>
      </c>
      <c r="I92" s="91">
        <f>'підсумки по предмету'!E490</f>
        <v>0</v>
      </c>
      <c r="J92" s="91">
        <f>'підсумки по предмету'!F490</f>
        <v>1</v>
      </c>
      <c r="K92" s="91">
        <f>'підсумки по предмету'!G490</f>
        <v>14.285714285714285</v>
      </c>
      <c r="L92" s="91">
        <f>'підсумки по предмету'!H490</f>
        <v>4</v>
      </c>
      <c r="M92" s="91">
        <f>'підсумки по предмету'!I490</f>
        <v>57.142857142857139</v>
      </c>
      <c r="N92" s="91">
        <f>'підсумки по предмету'!J490</f>
        <v>2</v>
      </c>
      <c r="O92" s="91">
        <f>'підсумки по предмету'!K490</f>
        <v>28.571428571428569</v>
      </c>
      <c r="P92" s="114">
        <f t="shared" si="4"/>
        <v>85.714285714285708</v>
      </c>
      <c r="Q92" s="114">
        <f t="shared" si="5"/>
        <v>99.999999999999986</v>
      </c>
      <c r="R92" s="91"/>
    </row>
    <row r="93" spans="5:18" ht="18.75">
      <c r="E93" s="118">
        <v>30</v>
      </c>
      <c r="F93" s="119" t="s">
        <v>370</v>
      </c>
      <c r="G93" s="91">
        <f>'підсумки по предмету'!C505</f>
        <v>7</v>
      </c>
      <c r="H93" s="91">
        <f>'підсумки по предмету'!D505</f>
        <v>0</v>
      </c>
      <c r="I93" s="91">
        <f>'підсумки по предмету'!E505</f>
        <v>0</v>
      </c>
      <c r="J93" s="91">
        <f>'підсумки по предмету'!F505</f>
        <v>1</v>
      </c>
      <c r="K93" s="91">
        <f>'підсумки по предмету'!G505</f>
        <v>14.285714285714285</v>
      </c>
      <c r="L93" s="91">
        <f>'підсумки по предмету'!H505</f>
        <v>4</v>
      </c>
      <c r="M93" s="91">
        <f>'підсумки по предмету'!I505</f>
        <v>57.142857142857139</v>
      </c>
      <c r="N93" s="91">
        <f>'підсумки по предмету'!J505</f>
        <v>2</v>
      </c>
      <c r="O93" s="91">
        <f>'підсумки по предмету'!K505</f>
        <v>28.571428571428569</v>
      </c>
      <c r="P93" s="114">
        <f t="shared" si="4"/>
        <v>85.714285714285708</v>
      </c>
      <c r="Q93" s="114">
        <f t="shared" si="5"/>
        <v>99.999999999999986</v>
      </c>
      <c r="R93" s="91"/>
    </row>
  </sheetData>
  <mergeCells count="10">
    <mergeCell ref="B2:J2"/>
    <mergeCell ref="B35:J35"/>
    <mergeCell ref="E61:R61"/>
    <mergeCell ref="E62:E63"/>
    <mergeCell ref="F62:F63"/>
    <mergeCell ref="G62:G63"/>
    <mergeCell ref="H62:O62"/>
    <mergeCell ref="P62:P63"/>
    <mergeCell ref="Q62:Q63"/>
    <mergeCell ref="R62:R6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opLeftCell="A16" workbookViewId="0">
      <selection activeCell="Q34" sqref="Q34"/>
    </sheetView>
  </sheetViews>
  <sheetFormatPr defaultRowHeight="15"/>
  <cols>
    <col min="1" max="1" width="7" customWidth="1"/>
    <col min="2" max="2" width="19" customWidth="1"/>
    <col min="3" max="3" width="3.140625" customWidth="1"/>
    <col min="4" max="14" width="3.7109375" customWidth="1"/>
    <col min="16" max="16" width="10" customWidth="1"/>
  </cols>
  <sheetData>
    <row r="1" spans="1:17" ht="36.75" customHeight="1">
      <c r="A1" s="128" t="s">
        <v>254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7" ht="12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7" ht="15" customHeight="1">
      <c r="A3" s="134" t="s">
        <v>0</v>
      </c>
      <c r="B3" s="134" t="s">
        <v>1</v>
      </c>
      <c r="C3" s="136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4" t="s">
        <v>3</v>
      </c>
      <c r="P3" s="132" t="s">
        <v>4</v>
      </c>
      <c r="Q3" s="132" t="s">
        <v>5</v>
      </c>
    </row>
    <row r="4" spans="1:17" ht="54.75" customHeight="1">
      <c r="A4" s="135"/>
      <c r="B4" s="135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3"/>
      <c r="O4" s="135"/>
      <c r="P4" s="133"/>
      <c r="Q4" s="133"/>
    </row>
    <row r="5" spans="1:17">
      <c r="A5" s="2">
        <v>1</v>
      </c>
      <c r="B5" s="2" t="s">
        <v>38</v>
      </c>
      <c r="C5" s="2">
        <v>9</v>
      </c>
      <c r="D5" s="2">
        <v>10</v>
      </c>
      <c r="E5" s="2">
        <v>9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11</v>
      </c>
      <c r="M5" s="2">
        <v>10</v>
      </c>
      <c r="N5" s="2"/>
      <c r="O5" s="2">
        <f t="shared" ref="O5:O26" si="0">SUM(C5:N5)</f>
        <v>109</v>
      </c>
      <c r="P5" s="2">
        <f>ROUND(O5/11,1)</f>
        <v>9.9</v>
      </c>
      <c r="Q5" s="2" t="s">
        <v>39</v>
      </c>
    </row>
    <row r="6" spans="1:17">
      <c r="A6" s="2">
        <v>2</v>
      </c>
      <c r="B6" s="2" t="s">
        <v>40</v>
      </c>
      <c r="C6" s="2">
        <v>10</v>
      </c>
      <c r="D6" s="2">
        <v>11</v>
      </c>
      <c r="E6" s="2">
        <v>9</v>
      </c>
      <c r="F6" s="2">
        <v>9</v>
      </c>
      <c r="G6" s="2">
        <v>10</v>
      </c>
      <c r="H6" s="2">
        <v>10</v>
      </c>
      <c r="I6" s="2">
        <v>10</v>
      </c>
      <c r="J6" s="2">
        <v>11</v>
      </c>
      <c r="K6" s="2">
        <v>11</v>
      </c>
      <c r="L6" s="2" t="s">
        <v>41</v>
      </c>
      <c r="M6" s="2">
        <v>10</v>
      </c>
      <c r="N6" s="2"/>
      <c r="O6" s="2">
        <f t="shared" si="0"/>
        <v>101</v>
      </c>
      <c r="P6" s="2">
        <f>ROUND(O6/10,1)</f>
        <v>10.1</v>
      </c>
      <c r="Q6" s="2" t="s">
        <v>39</v>
      </c>
    </row>
    <row r="7" spans="1:17">
      <c r="A7" s="2">
        <v>3</v>
      </c>
      <c r="B7" s="2" t="s">
        <v>42</v>
      </c>
      <c r="C7" s="2">
        <v>7</v>
      </c>
      <c r="D7" s="2">
        <v>9</v>
      </c>
      <c r="E7" s="2">
        <v>5</v>
      </c>
      <c r="F7" s="2">
        <v>7</v>
      </c>
      <c r="G7" s="2">
        <v>7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8</v>
      </c>
      <c r="N7" s="2"/>
      <c r="O7" s="2">
        <f t="shared" si="0"/>
        <v>88</v>
      </c>
      <c r="P7" s="2">
        <f t="shared" ref="P7:P26" si="1">ROUND(O7/11,1)</f>
        <v>8</v>
      </c>
      <c r="Q7" s="2" t="s">
        <v>43</v>
      </c>
    </row>
    <row r="8" spans="1:17">
      <c r="A8" s="2">
        <v>4</v>
      </c>
      <c r="B8" s="2" t="s">
        <v>44</v>
      </c>
      <c r="C8" s="2">
        <v>11</v>
      </c>
      <c r="D8" s="2">
        <v>11</v>
      </c>
      <c r="E8" s="2">
        <v>10</v>
      </c>
      <c r="F8" s="2">
        <v>11</v>
      </c>
      <c r="G8" s="2">
        <v>11</v>
      </c>
      <c r="H8" s="2">
        <v>11</v>
      </c>
      <c r="I8" s="2">
        <v>11</v>
      </c>
      <c r="J8" s="2">
        <v>11</v>
      </c>
      <c r="K8" s="2">
        <v>11</v>
      </c>
      <c r="L8" s="2">
        <v>11</v>
      </c>
      <c r="M8" s="2">
        <v>11</v>
      </c>
      <c r="N8" s="2"/>
      <c r="O8" s="2">
        <f t="shared" si="0"/>
        <v>120</v>
      </c>
      <c r="P8" s="2">
        <f t="shared" si="1"/>
        <v>10.9</v>
      </c>
      <c r="Q8" s="2" t="s">
        <v>45</v>
      </c>
    </row>
    <row r="9" spans="1:17">
      <c r="A9" s="2">
        <v>5</v>
      </c>
      <c r="B9" s="2" t="s">
        <v>46</v>
      </c>
      <c r="C9" s="2">
        <v>9</v>
      </c>
      <c r="D9" s="2">
        <v>10</v>
      </c>
      <c r="E9" s="2">
        <v>7</v>
      </c>
      <c r="F9" s="2">
        <v>9</v>
      </c>
      <c r="G9" s="2">
        <v>10</v>
      </c>
      <c r="H9" s="2">
        <v>10</v>
      </c>
      <c r="I9" s="2">
        <v>10</v>
      </c>
      <c r="J9" s="2">
        <v>11</v>
      </c>
      <c r="K9" s="2">
        <v>11</v>
      </c>
      <c r="L9" s="2">
        <v>11</v>
      </c>
      <c r="M9" s="2">
        <v>10</v>
      </c>
      <c r="N9" s="2"/>
      <c r="O9" s="2">
        <f t="shared" si="0"/>
        <v>108</v>
      </c>
      <c r="P9" s="2">
        <f t="shared" si="1"/>
        <v>9.8000000000000007</v>
      </c>
      <c r="Q9" s="2" t="s">
        <v>39</v>
      </c>
    </row>
    <row r="10" spans="1:17">
      <c r="A10" s="2">
        <v>6</v>
      </c>
      <c r="B10" s="2" t="s">
        <v>47</v>
      </c>
      <c r="C10" s="2">
        <v>10</v>
      </c>
      <c r="D10" s="2">
        <v>11</v>
      </c>
      <c r="E10" s="2">
        <v>9</v>
      </c>
      <c r="F10" s="2">
        <v>9</v>
      </c>
      <c r="G10" s="2">
        <v>10</v>
      </c>
      <c r="H10" s="2">
        <v>10</v>
      </c>
      <c r="I10" s="2">
        <v>10</v>
      </c>
      <c r="J10" s="2">
        <v>11</v>
      </c>
      <c r="K10" s="2">
        <v>11</v>
      </c>
      <c r="L10" s="2">
        <v>11</v>
      </c>
      <c r="M10" s="2">
        <v>10</v>
      </c>
      <c r="N10" s="2"/>
      <c r="O10" s="2">
        <f t="shared" si="0"/>
        <v>112</v>
      </c>
      <c r="P10" s="2">
        <f t="shared" si="1"/>
        <v>10.199999999999999</v>
      </c>
      <c r="Q10" s="2" t="s">
        <v>39</v>
      </c>
    </row>
    <row r="11" spans="1:17">
      <c r="A11" s="2">
        <v>7</v>
      </c>
      <c r="B11" s="2" t="s">
        <v>48</v>
      </c>
      <c r="C11" s="2">
        <v>7</v>
      </c>
      <c r="D11" s="2">
        <v>8</v>
      </c>
      <c r="E11" s="2">
        <v>6</v>
      </c>
      <c r="F11" s="2">
        <v>6</v>
      </c>
      <c r="G11" s="2">
        <v>7</v>
      </c>
      <c r="H11" s="2">
        <v>8</v>
      </c>
      <c r="I11" s="2">
        <v>8</v>
      </c>
      <c r="J11" s="2">
        <v>8</v>
      </c>
      <c r="K11" s="2">
        <v>9</v>
      </c>
      <c r="L11" s="2">
        <v>11</v>
      </c>
      <c r="M11" s="2">
        <v>7</v>
      </c>
      <c r="N11" s="2"/>
      <c r="O11" s="2">
        <f t="shared" si="0"/>
        <v>85</v>
      </c>
      <c r="P11" s="2">
        <f t="shared" si="1"/>
        <v>7.7</v>
      </c>
      <c r="Q11" s="2" t="s">
        <v>43</v>
      </c>
    </row>
    <row r="12" spans="1:17">
      <c r="A12" s="2">
        <v>8</v>
      </c>
      <c r="B12" s="2" t="s">
        <v>49</v>
      </c>
      <c r="C12" s="2">
        <v>7</v>
      </c>
      <c r="D12" s="2">
        <v>9</v>
      </c>
      <c r="E12" s="2">
        <v>6</v>
      </c>
      <c r="F12" s="2">
        <v>8</v>
      </c>
      <c r="G12" s="2">
        <v>8</v>
      </c>
      <c r="H12" s="2">
        <v>9</v>
      </c>
      <c r="I12" s="2">
        <v>9</v>
      </c>
      <c r="J12" s="2">
        <v>9</v>
      </c>
      <c r="K12" s="2">
        <v>10</v>
      </c>
      <c r="L12" s="2">
        <v>11</v>
      </c>
      <c r="M12" s="2">
        <v>9</v>
      </c>
      <c r="N12" s="2"/>
      <c r="O12" s="2">
        <f t="shared" si="0"/>
        <v>95</v>
      </c>
      <c r="P12" s="2">
        <f t="shared" si="1"/>
        <v>8.6</v>
      </c>
      <c r="Q12" s="2" t="s">
        <v>260</v>
      </c>
    </row>
    <row r="13" spans="1:17">
      <c r="A13" s="2">
        <v>9</v>
      </c>
      <c r="B13" s="2" t="s">
        <v>50</v>
      </c>
      <c r="C13" s="2">
        <v>10</v>
      </c>
      <c r="D13" s="2">
        <v>11</v>
      </c>
      <c r="E13" s="2">
        <v>10</v>
      </c>
      <c r="F13" s="2">
        <v>10</v>
      </c>
      <c r="G13" s="2">
        <v>11</v>
      </c>
      <c r="H13" s="2">
        <v>11</v>
      </c>
      <c r="I13" s="2">
        <v>10</v>
      </c>
      <c r="J13" s="2">
        <v>11</v>
      </c>
      <c r="K13" s="2">
        <v>11</v>
      </c>
      <c r="L13" s="2" t="s">
        <v>41</v>
      </c>
      <c r="M13" s="2">
        <v>11</v>
      </c>
      <c r="N13" s="2"/>
      <c r="O13" s="2">
        <f t="shared" si="0"/>
        <v>106</v>
      </c>
      <c r="P13" s="2">
        <f>ROUND(O13/10,1)</f>
        <v>10.6</v>
      </c>
      <c r="Q13" s="2" t="s">
        <v>45</v>
      </c>
    </row>
    <row r="14" spans="1:17">
      <c r="A14" s="2">
        <v>10</v>
      </c>
      <c r="B14" s="2" t="s">
        <v>51</v>
      </c>
      <c r="C14" s="2">
        <v>8</v>
      </c>
      <c r="D14" s="2">
        <v>10</v>
      </c>
      <c r="E14" s="2">
        <v>6</v>
      </c>
      <c r="F14" s="2">
        <v>8</v>
      </c>
      <c r="G14" s="2">
        <v>9</v>
      </c>
      <c r="H14" s="2">
        <v>9</v>
      </c>
      <c r="I14" s="2">
        <v>9</v>
      </c>
      <c r="J14" s="2">
        <v>9</v>
      </c>
      <c r="K14" s="2">
        <v>10</v>
      </c>
      <c r="L14" s="2">
        <v>11</v>
      </c>
      <c r="M14" s="2">
        <v>8</v>
      </c>
      <c r="N14" s="2"/>
      <c r="O14" s="2">
        <f t="shared" si="0"/>
        <v>97</v>
      </c>
      <c r="P14" s="2">
        <f t="shared" si="1"/>
        <v>8.8000000000000007</v>
      </c>
      <c r="Q14" s="2" t="s">
        <v>43</v>
      </c>
    </row>
    <row r="15" spans="1:17">
      <c r="A15" s="2">
        <v>11</v>
      </c>
      <c r="B15" s="2" t="s">
        <v>52</v>
      </c>
      <c r="C15" s="2">
        <v>8</v>
      </c>
      <c r="D15" s="2">
        <v>9</v>
      </c>
      <c r="E15" s="2">
        <v>6</v>
      </c>
      <c r="F15" s="2">
        <v>8</v>
      </c>
      <c r="G15" s="2">
        <v>8</v>
      </c>
      <c r="H15" s="2">
        <v>9</v>
      </c>
      <c r="I15" s="2">
        <v>8</v>
      </c>
      <c r="J15" s="2">
        <v>9</v>
      </c>
      <c r="K15" s="2">
        <v>10</v>
      </c>
      <c r="L15" s="2">
        <v>11</v>
      </c>
      <c r="M15" s="2">
        <v>9</v>
      </c>
      <c r="N15" s="2"/>
      <c r="O15" s="2">
        <f t="shared" si="0"/>
        <v>95</v>
      </c>
      <c r="P15" s="2">
        <f t="shared" si="1"/>
        <v>8.6</v>
      </c>
      <c r="Q15" s="2" t="s">
        <v>43</v>
      </c>
    </row>
    <row r="16" spans="1:17">
      <c r="A16" s="2">
        <v>12</v>
      </c>
      <c r="B16" s="2" t="s">
        <v>53</v>
      </c>
      <c r="C16" s="2">
        <v>5</v>
      </c>
      <c r="D16" s="2">
        <v>7</v>
      </c>
      <c r="E16" s="2">
        <v>5</v>
      </c>
      <c r="F16" s="2">
        <v>6</v>
      </c>
      <c r="G16" s="2">
        <v>7</v>
      </c>
      <c r="H16" s="2">
        <v>8</v>
      </c>
      <c r="I16" s="2">
        <v>10</v>
      </c>
      <c r="J16" s="2">
        <v>9</v>
      </c>
      <c r="K16" s="2">
        <v>10</v>
      </c>
      <c r="L16" s="2" t="s">
        <v>41</v>
      </c>
      <c r="M16" s="2">
        <v>8</v>
      </c>
      <c r="N16" s="2"/>
      <c r="O16" s="2">
        <f t="shared" si="0"/>
        <v>75</v>
      </c>
      <c r="P16" s="2">
        <f>ROUND(O16/10,1)</f>
        <v>7.5</v>
      </c>
      <c r="Q16" s="2" t="s">
        <v>43</v>
      </c>
    </row>
    <row r="17" spans="1:17">
      <c r="A17" s="2">
        <v>13</v>
      </c>
      <c r="B17" s="2" t="s">
        <v>54</v>
      </c>
      <c r="C17" s="2">
        <v>8</v>
      </c>
      <c r="D17" s="2">
        <v>9</v>
      </c>
      <c r="E17" s="2">
        <v>7</v>
      </c>
      <c r="F17" s="2">
        <v>8</v>
      </c>
      <c r="G17" s="2">
        <v>8</v>
      </c>
      <c r="H17" s="2">
        <v>9</v>
      </c>
      <c r="I17" s="2">
        <v>9</v>
      </c>
      <c r="J17" s="2">
        <v>10</v>
      </c>
      <c r="K17" s="2">
        <v>10</v>
      </c>
      <c r="L17" s="2">
        <v>11</v>
      </c>
      <c r="M17" s="2">
        <v>8</v>
      </c>
      <c r="N17" s="2"/>
      <c r="O17" s="2">
        <f t="shared" si="0"/>
        <v>97</v>
      </c>
      <c r="P17" s="2">
        <f t="shared" si="1"/>
        <v>8.8000000000000007</v>
      </c>
      <c r="Q17" s="2" t="s">
        <v>39</v>
      </c>
    </row>
    <row r="18" spans="1:17">
      <c r="A18" s="2">
        <v>14</v>
      </c>
      <c r="B18" s="2" t="s">
        <v>55</v>
      </c>
      <c r="C18" s="2">
        <v>10</v>
      </c>
      <c r="D18" s="2">
        <v>11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11</v>
      </c>
      <c r="K18" s="2">
        <v>11</v>
      </c>
      <c r="L18" s="2" t="s">
        <v>41</v>
      </c>
      <c r="M18" s="2">
        <v>11</v>
      </c>
      <c r="N18" s="2"/>
      <c r="O18" s="2">
        <f t="shared" si="0"/>
        <v>104</v>
      </c>
      <c r="P18" s="2">
        <f>ROUND(O18/10,1)</f>
        <v>10.4</v>
      </c>
      <c r="Q18" s="2" t="s">
        <v>45</v>
      </c>
    </row>
    <row r="19" spans="1:17">
      <c r="A19" s="2">
        <v>15</v>
      </c>
      <c r="B19" s="2" t="s">
        <v>56</v>
      </c>
      <c r="C19" s="2">
        <v>10</v>
      </c>
      <c r="D19" s="2">
        <v>11</v>
      </c>
      <c r="E19" s="2">
        <v>9</v>
      </c>
      <c r="F19" s="2">
        <v>10</v>
      </c>
      <c r="G19" s="2">
        <v>10</v>
      </c>
      <c r="H19" s="2">
        <v>10</v>
      </c>
      <c r="I19" s="2">
        <v>10</v>
      </c>
      <c r="J19" s="2">
        <v>11</v>
      </c>
      <c r="K19" s="2">
        <v>11</v>
      </c>
      <c r="L19" s="2">
        <v>11</v>
      </c>
      <c r="M19" s="2">
        <v>10</v>
      </c>
      <c r="N19" s="2"/>
      <c r="O19" s="2">
        <f t="shared" si="0"/>
        <v>113</v>
      </c>
      <c r="P19" s="2">
        <f t="shared" si="1"/>
        <v>10.3</v>
      </c>
      <c r="Q19" s="2" t="s">
        <v>39</v>
      </c>
    </row>
    <row r="20" spans="1:17">
      <c r="A20" s="2">
        <v>16</v>
      </c>
      <c r="B20" s="2" t="s">
        <v>57</v>
      </c>
      <c r="C20" s="2">
        <v>8</v>
      </c>
      <c r="D20" s="2">
        <v>10</v>
      </c>
      <c r="E20" s="2">
        <v>8</v>
      </c>
      <c r="F20" s="2">
        <v>8</v>
      </c>
      <c r="G20" s="2">
        <v>9</v>
      </c>
      <c r="H20" s="2">
        <v>9</v>
      </c>
      <c r="I20" s="2">
        <v>10</v>
      </c>
      <c r="J20" s="2">
        <v>11</v>
      </c>
      <c r="K20" s="2">
        <v>11</v>
      </c>
      <c r="L20" s="2" t="s">
        <v>41</v>
      </c>
      <c r="M20" s="2">
        <v>10</v>
      </c>
      <c r="N20" s="2"/>
      <c r="O20" s="2">
        <f t="shared" si="0"/>
        <v>94</v>
      </c>
      <c r="P20" s="2">
        <f>ROUND(O20/10,1)</f>
        <v>9.4</v>
      </c>
      <c r="Q20" s="2" t="s">
        <v>39</v>
      </c>
    </row>
    <row r="21" spans="1:17">
      <c r="A21" s="2">
        <v>17</v>
      </c>
      <c r="B21" s="2" t="s">
        <v>58</v>
      </c>
      <c r="C21" s="2">
        <v>6</v>
      </c>
      <c r="D21" s="2">
        <v>8</v>
      </c>
      <c r="E21" s="2">
        <v>5</v>
      </c>
      <c r="F21" s="2">
        <v>5</v>
      </c>
      <c r="G21" s="2">
        <v>5</v>
      </c>
      <c r="H21" s="2">
        <v>6</v>
      </c>
      <c r="I21" s="2">
        <v>7</v>
      </c>
      <c r="J21" s="2">
        <v>8</v>
      </c>
      <c r="K21" s="2">
        <v>9</v>
      </c>
      <c r="L21" s="2">
        <v>11</v>
      </c>
      <c r="M21" s="2">
        <v>7</v>
      </c>
      <c r="N21" s="2"/>
      <c r="O21" s="2">
        <f t="shared" si="0"/>
        <v>77</v>
      </c>
      <c r="P21" s="2">
        <f t="shared" si="1"/>
        <v>7</v>
      </c>
      <c r="Q21" s="2" t="s">
        <v>43</v>
      </c>
    </row>
    <row r="22" spans="1:17">
      <c r="A22" s="2">
        <v>18</v>
      </c>
      <c r="B22" s="2" t="s">
        <v>59</v>
      </c>
      <c r="C22" s="2">
        <v>11</v>
      </c>
      <c r="D22" s="2">
        <v>11</v>
      </c>
      <c r="E22" s="2">
        <v>10</v>
      </c>
      <c r="F22" s="2">
        <v>11</v>
      </c>
      <c r="G22" s="2">
        <v>11</v>
      </c>
      <c r="H22" s="2">
        <v>11</v>
      </c>
      <c r="I22" s="2">
        <v>11</v>
      </c>
      <c r="J22" s="2">
        <v>11</v>
      </c>
      <c r="K22" s="2">
        <v>11</v>
      </c>
      <c r="L22" s="2" t="s">
        <v>41</v>
      </c>
      <c r="M22" s="2">
        <v>11</v>
      </c>
      <c r="N22" s="2"/>
      <c r="O22" s="2">
        <f t="shared" si="0"/>
        <v>109</v>
      </c>
      <c r="P22" s="2">
        <f>ROUND(O22/10,1)</f>
        <v>10.9</v>
      </c>
      <c r="Q22" s="2" t="s">
        <v>45</v>
      </c>
    </row>
    <row r="23" spans="1:17">
      <c r="A23" s="2">
        <v>19</v>
      </c>
      <c r="B23" s="2" t="s">
        <v>60</v>
      </c>
      <c r="C23" s="2">
        <v>7</v>
      </c>
      <c r="D23" s="2">
        <v>9</v>
      </c>
      <c r="E23" s="2">
        <v>7</v>
      </c>
      <c r="F23" s="2">
        <v>7</v>
      </c>
      <c r="G23" s="2">
        <v>8</v>
      </c>
      <c r="H23" s="2">
        <v>8</v>
      </c>
      <c r="I23" s="2">
        <v>8</v>
      </c>
      <c r="J23" s="2">
        <v>9</v>
      </c>
      <c r="K23" s="2">
        <v>11</v>
      </c>
      <c r="L23" s="2">
        <v>11</v>
      </c>
      <c r="M23" s="2">
        <v>8</v>
      </c>
      <c r="N23" s="2"/>
      <c r="O23" s="2">
        <f t="shared" si="0"/>
        <v>93</v>
      </c>
      <c r="P23" s="2">
        <f t="shared" si="1"/>
        <v>8.5</v>
      </c>
      <c r="Q23" s="2" t="s">
        <v>39</v>
      </c>
    </row>
    <row r="24" spans="1:17">
      <c r="A24" s="2">
        <v>20</v>
      </c>
      <c r="B24" s="2" t="s">
        <v>61</v>
      </c>
      <c r="C24" s="2">
        <v>7</v>
      </c>
      <c r="D24" s="2">
        <v>8</v>
      </c>
      <c r="E24" s="2">
        <v>7</v>
      </c>
      <c r="F24" s="2">
        <v>6</v>
      </c>
      <c r="G24" s="2">
        <v>7</v>
      </c>
      <c r="H24" s="2">
        <v>8</v>
      </c>
      <c r="I24" s="2">
        <v>8</v>
      </c>
      <c r="J24" s="2">
        <v>8</v>
      </c>
      <c r="K24" s="2">
        <v>9</v>
      </c>
      <c r="L24" s="2">
        <v>11</v>
      </c>
      <c r="M24" s="2">
        <v>8</v>
      </c>
      <c r="N24" s="2"/>
      <c r="O24" s="2">
        <f t="shared" si="0"/>
        <v>87</v>
      </c>
      <c r="P24" s="2">
        <f t="shared" si="1"/>
        <v>7.9</v>
      </c>
      <c r="Q24" s="2" t="s">
        <v>43</v>
      </c>
    </row>
    <row r="25" spans="1:17">
      <c r="A25" s="2">
        <v>21</v>
      </c>
      <c r="B25" s="2" t="s">
        <v>62</v>
      </c>
      <c r="C25" s="2">
        <v>5</v>
      </c>
      <c r="D25" s="2">
        <v>7</v>
      </c>
      <c r="E25" s="2">
        <v>5</v>
      </c>
      <c r="F25" s="2">
        <v>5</v>
      </c>
      <c r="G25" s="2">
        <v>7</v>
      </c>
      <c r="H25" s="2">
        <v>7</v>
      </c>
      <c r="I25" s="2">
        <v>7</v>
      </c>
      <c r="J25" s="2">
        <v>8</v>
      </c>
      <c r="K25" s="2">
        <v>9</v>
      </c>
      <c r="L25" s="2">
        <v>11</v>
      </c>
      <c r="M25" s="2">
        <v>7</v>
      </c>
      <c r="N25" s="2"/>
      <c r="O25" s="2">
        <f t="shared" si="0"/>
        <v>78</v>
      </c>
      <c r="P25" s="2">
        <f t="shared" si="1"/>
        <v>7.1</v>
      </c>
      <c r="Q25" s="2" t="s">
        <v>43</v>
      </c>
    </row>
    <row r="26" spans="1:17">
      <c r="A26" s="2">
        <v>22</v>
      </c>
      <c r="B26" s="2" t="s">
        <v>63</v>
      </c>
      <c r="C26" s="2">
        <v>6</v>
      </c>
      <c r="D26" s="2">
        <v>8</v>
      </c>
      <c r="E26" s="2">
        <v>6</v>
      </c>
      <c r="F26" s="2">
        <v>6</v>
      </c>
      <c r="G26" s="2">
        <v>7</v>
      </c>
      <c r="H26" s="2">
        <v>8</v>
      </c>
      <c r="I26" s="2">
        <v>8</v>
      </c>
      <c r="J26" s="2">
        <v>10</v>
      </c>
      <c r="K26" s="2">
        <v>10</v>
      </c>
      <c r="L26" s="2">
        <v>11</v>
      </c>
      <c r="M26" s="2">
        <v>8</v>
      </c>
      <c r="N26" s="2"/>
      <c r="O26" s="2">
        <f t="shared" si="0"/>
        <v>88</v>
      </c>
      <c r="P26" s="2">
        <f t="shared" si="1"/>
        <v>8</v>
      </c>
      <c r="Q26" s="2" t="s">
        <v>43</v>
      </c>
    </row>
    <row r="27" spans="1:17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126"/>
      <c r="B28" s="4" t="s">
        <v>33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/>
      <c r="O28" s="2"/>
      <c r="P28" s="14">
        <f>ROUND(SUM(P5:P27)/22,1)</f>
        <v>9</v>
      </c>
      <c r="Q28" s="105">
        <v>0</v>
      </c>
    </row>
    <row r="29" spans="1:17">
      <c r="A29" s="127"/>
      <c r="B29" s="2" t="s">
        <v>34</v>
      </c>
      <c r="C29" s="2"/>
      <c r="D29" s="2">
        <f t="shared" ref="D29:M29" si="2">ROUND((D28/(D28+D30+D32+D34))*100,0)</f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/>
      <c r="O29" s="2"/>
      <c r="P29" s="2"/>
      <c r="Q29" s="2"/>
    </row>
    <row r="30" spans="1:17">
      <c r="A30" s="126"/>
      <c r="B30" s="7" t="s">
        <v>35</v>
      </c>
      <c r="C30" s="8">
        <v>4</v>
      </c>
      <c r="D30" s="8">
        <v>0</v>
      </c>
      <c r="E30" s="8">
        <v>6</v>
      </c>
      <c r="F30" s="8">
        <v>6</v>
      </c>
      <c r="G30" s="8">
        <v>1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/>
      <c r="O30" s="2"/>
      <c r="P30" s="2"/>
      <c r="Q30" s="103">
        <v>10</v>
      </c>
    </row>
    <row r="31" spans="1:17">
      <c r="A31" s="127"/>
      <c r="B31" s="2" t="s">
        <v>34</v>
      </c>
      <c r="C31" s="2">
        <v>18</v>
      </c>
      <c r="D31" s="2">
        <f t="shared" ref="D31:M31" si="3">ROUND((D30/(D30+D32+D34+D28))*100,0)</f>
        <v>0</v>
      </c>
      <c r="E31" s="2">
        <f t="shared" si="3"/>
        <v>27</v>
      </c>
      <c r="F31" s="2">
        <f t="shared" si="3"/>
        <v>27</v>
      </c>
      <c r="G31" s="2">
        <f t="shared" si="3"/>
        <v>5</v>
      </c>
      <c r="H31" s="2">
        <f t="shared" si="3"/>
        <v>5</v>
      </c>
      <c r="I31" s="2"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/>
      <c r="O31" s="2"/>
      <c r="P31" s="2"/>
      <c r="Q31" s="2">
        <f t="shared" ref="Q31" si="4">ROUND((Q30/(Q30+Q32+Q34+Q28))*100,0)</f>
        <v>45</v>
      </c>
    </row>
    <row r="32" spans="1:17">
      <c r="A32" s="126"/>
      <c r="B32" s="9" t="s">
        <v>36</v>
      </c>
      <c r="C32" s="10">
        <v>11</v>
      </c>
      <c r="D32" s="10">
        <v>11</v>
      </c>
      <c r="E32" s="10">
        <v>12</v>
      </c>
      <c r="F32" s="10">
        <v>10</v>
      </c>
      <c r="G32" s="10">
        <v>13</v>
      </c>
      <c r="H32" s="10">
        <v>12</v>
      </c>
      <c r="I32" s="10">
        <v>11</v>
      </c>
      <c r="J32" s="10">
        <v>10</v>
      </c>
      <c r="K32" s="10">
        <v>4</v>
      </c>
      <c r="L32" s="10">
        <v>0</v>
      </c>
      <c r="M32" s="10">
        <v>12</v>
      </c>
      <c r="N32" s="10"/>
      <c r="O32" s="2"/>
      <c r="P32" s="2"/>
      <c r="Q32" s="9">
        <v>8</v>
      </c>
    </row>
    <row r="33" spans="1:17">
      <c r="A33" s="127"/>
      <c r="B33" s="2" t="s">
        <v>34</v>
      </c>
      <c r="C33" s="2">
        <v>50</v>
      </c>
      <c r="D33" s="2">
        <f t="shared" ref="D33:M33" si="5">ROUND((D32/(D32+D34+D28+D30))*100,0)</f>
        <v>50</v>
      </c>
      <c r="E33" s="2">
        <f t="shared" si="5"/>
        <v>55</v>
      </c>
      <c r="F33" s="2">
        <f t="shared" si="5"/>
        <v>45</v>
      </c>
      <c r="G33" s="2">
        <f t="shared" si="5"/>
        <v>59</v>
      </c>
      <c r="H33" s="2">
        <f t="shared" si="5"/>
        <v>55</v>
      </c>
      <c r="I33" s="2">
        <v>50</v>
      </c>
      <c r="J33" s="2">
        <f t="shared" si="5"/>
        <v>45</v>
      </c>
      <c r="K33" s="2">
        <f t="shared" si="5"/>
        <v>18</v>
      </c>
      <c r="L33" s="2">
        <f t="shared" si="5"/>
        <v>0</v>
      </c>
      <c r="M33" s="2">
        <f t="shared" si="5"/>
        <v>55</v>
      </c>
      <c r="N33" s="2"/>
      <c r="O33" s="2"/>
      <c r="P33" s="2"/>
      <c r="Q33" s="2">
        <f t="shared" ref="Q33" si="6">ROUND((Q32/(Q32+Q34+Q28+Q30))*100,0)</f>
        <v>36</v>
      </c>
    </row>
    <row r="34" spans="1:17">
      <c r="A34" s="126"/>
      <c r="B34" s="11" t="s">
        <v>37</v>
      </c>
      <c r="C34" s="12">
        <v>7</v>
      </c>
      <c r="D34" s="12">
        <v>11</v>
      </c>
      <c r="E34" s="12">
        <v>4</v>
      </c>
      <c r="F34" s="12">
        <v>6</v>
      </c>
      <c r="G34" s="12">
        <v>8</v>
      </c>
      <c r="H34" s="12">
        <v>9</v>
      </c>
      <c r="I34" s="12">
        <v>11</v>
      </c>
      <c r="J34" s="12">
        <v>12</v>
      </c>
      <c r="K34" s="12">
        <v>18</v>
      </c>
      <c r="L34" s="12">
        <v>16</v>
      </c>
      <c r="M34" s="12">
        <v>10</v>
      </c>
      <c r="N34" s="12"/>
      <c r="O34" s="2"/>
      <c r="P34" s="2"/>
      <c r="Q34" s="11">
        <v>4</v>
      </c>
    </row>
    <row r="35" spans="1:17">
      <c r="A35" s="127"/>
      <c r="B35" s="2" t="s">
        <v>34</v>
      </c>
      <c r="C35" s="2">
        <f>ROUND((C34/(C34+C28+C30+C32))*100,0)</f>
        <v>32</v>
      </c>
      <c r="D35" s="2">
        <f t="shared" ref="D35:M35" si="7">ROUND((D34/(D34+D28+D30+D32))*100,0)</f>
        <v>50</v>
      </c>
      <c r="E35" s="2">
        <f t="shared" si="7"/>
        <v>18</v>
      </c>
      <c r="F35" s="2">
        <f t="shared" si="7"/>
        <v>27</v>
      </c>
      <c r="G35" s="2">
        <f t="shared" si="7"/>
        <v>36</v>
      </c>
      <c r="H35" s="2">
        <f t="shared" si="7"/>
        <v>41</v>
      </c>
      <c r="I35" s="2">
        <f t="shared" si="7"/>
        <v>50</v>
      </c>
      <c r="J35" s="2">
        <f t="shared" si="7"/>
        <v>55</v>
      </c>
      <c r="K35" s="2">
        <f t="shared" si="7"/>
        <v>82</v>
      </c>
      <c r="L35" s="2">
        <f t="shared" si="7"/>
        <v>100</v>
      </c>
      <c r="M35" s="2">
        <f t="shared" si="7"/>
        <v>45</v>
      </c>
      <c r="N35" s="2"/>
      <c r="O35" s="2"/>
      <c r="P35" s="2"/>
      <c r="Q35" s="2">
        <f t="shared" ref="Q35" si="8">ROUND((Q34/(Q34+Q28+Q30+Q32))*100,0)</f>
        <v>18</v>
      </c>
    </row>
    <row r="36" spans="1:17">
      <c r="L36" s="99" t="s">
        <v>252</v>
      </c>
    </row>
    <row r="37" spans="1:17">
      <c r="L37" s="99">
        <v>6</v>
      </c>
    </row>
    <row r="38" spans="1:17">
      <c r="G38" t="s">
        <v>64</v>
      </c>
      <c r="M38" t="s">
        <v>65</v>
      </c>
    </row>
  </sheetData>
  <mergeCells count="12">
    <mergeCell ref="A1:P1"/>
    <mergeCell ref="A2:P2"/>
    <mergeCell ref="A3:A4"/>
    <mergeCell ref="B3:B4"/>
    <mergeCell ref="C3:N3"/>
    <mergeCell ref="O3:O4"/>
    <mergeCell ref="P3:P4"/>
    <mergeCell ref="Q3:Q4"/>
    <mergeCell ref="A28:A29"/>
    <mergeCell ref="A30:A31"/>
    <mergeCell ref="A32:A33"/>
    <mergeCell ref="A34:A3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opLeftCell="A4" workbookViewId="0">
      <selection activeCell="N16" sqref="N16"/>
    </sheetView>
  </sheetViews>
  <sheetFormatPr defaultRowHeight="15"/>
  <cols>
    <col min="1" max="1" width="7" customWidth="1"/>
    <col min="2" max="2" width="20.5703125" customWidth="1"/>
    <col min="3" max="3" width="3.140625" customWidth="1"/>
    <col min="4" max="18" width="3.7109375" customWidth="1"/>
    <col min="20" max="20" width="10" customWidth="1"/>
  </cols>
  <sheetData>
    <row r="1" spans="1:21" ht="21">
      <c r="A1" s="129" t="s">
        <v>255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1">
      <c r="A3" s="131" t="s">
        <v>0</v>
      </c>
      <c r="B3" s="131" t="s">
        <v>1</v>
      </c>
      <c r="C3" s="136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1" t="s">
        <v>3</v>
      </c>
      <c r="T3" s="125" t="s">
        <v>4</v>
      </c>
      <c r="U3" s="125" t="s">
        <v>5</v>
      </c>
    </row>
    <row r="4" spans="1:21" ht="54.75" customHeight="1">
      <c r="A4" s="131"/>
      <c r="B4" s="131"/>
      <c r="C4" s="1" t="s">
        <v>6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9</v>
      </c>
      <c r="K4" s="1" t="s">
        <v>10</v>
      </c>
      <c r="L4" s="1" t="s">
        <v>12</v>
      </c>
      <c r="M4" s="1" t="s">
        <v>13</v>
      </c>
      <c r="N4" s="1" t="s">
        <v>14</v>
      </c>
      <c r="O4" s="15" t="s">
        <v>16</v>
      </c>
      <c r="P4" s="1" t="s">
        <v>15</v>
      </c>
      <c r="Q4" s="1"/>
      <c r="R4" s="1"/>
      <c r="S4" s="131"/>
      <c r="T4" s="125"/>
      <c r="U4" s="125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6"/>
      <c r="R6" s="2"/>
      <c r="S6" s="2"/>
      <c r="T6" s="2"/>
      <c r="U6" s="2"/>
    </row>
    <row r="7" spans="1:21">
      <c r="A7" s="2">
        <v>1</v>
      </c>
      <c r="B7" s="2" t="s">
        <v>221</v>
      </c>
      <c r="C7" s="2">
        <v>9</v>
      </c>
      <c r="D7" s="2">
        <v>10</v>
      </c>
      <c r="E7" s="2">
        <v>10</v>
      </c>
      <c r="F7" s="2">
        <v>10</v>
      </c>
      <c r="G7" s="2">
        <v>10</v>
      </c>
      <c r="H7" s="2">
        <v>9</v>
      </c>
      <c r="I7" s="2">
        <v>11</v>
      </c>
      <c r="J7" s="2">
        <v>10</v>
      </c>
      <c r="K7" s="2">
        <v>7</v>
      </c>
      <c r="L7" s="2">
        <v>11</v>
      </c>
      <c r="M7" s="2">
        <v>10</v>
      </c>
      <c r="N7" s="2">
        <v>10</v>
      </c>
      <c r="O7" s="2">
        <v>11</v>
      </c>
      <c r="P7" s="2" t="s">
        <v>41</v>
      </c>
      <c r="Q7" s="2"/>
      <c r="R7" s="2"/>
      <c r="S7" s="2">
        <f t="shared" ref="S7:S18" si="0">SUM(C7:R7)</f>
        <v>128</v>
      </c>
      <c r="T7" s="2">
        <f>ROUND(S7/13,1)</f>
        <v>9.8000000000000007</v>
      </c>
      <c r="U7" s="2"/>
    </row>
    <row r="8" spans="1:21">
      <c r="A8" s="2">
        <v>2</v>
      </c>
      <c r="B8" s="2" t="s">
        <v>222</v>
      </c>
      <c r="C8" s="2">
        <v>4</v>
      </c>
      <c r="D8" s="2">
        <v>4</v>
      </c>
      <c r="E8" s="2">
        <v>5</v>
      </c>
      <c r="F8" s="2">
        <v>4</v>
      </c>
      <c r="G8" s="2">
        <v>5</v>
      </c>
      <c r="H8" s="2">
        <v>5</v>
      </c>
      <c r="I8" s="2">
        <v>7</v>
      </c>
      <c r="J8" s="2">
        <v>6</v>
      </c>
      <c r="K8" s="2">
        <v>5</v>
      </c>
      <c r="L8" s="2">
        <v>9</v>
      </c>
      <c r="M8" s="2">
        <v>7</v>
      </c>
      <c r="N8" s="2">
        <v>6</v>
      </c>
      <c r="O8" s="2">
        <v>6</v>
      </c>
      <c r="P8" s="2">
        <v>10</v>
      </c>
      <c r="Q8" s="98"/>
      <c r="R8" s="2"/>
      <c r="S8" s="2">
        <f t="shared" si="0"/>
        <v>83</v>
      </c>
      <c r="T8" s="2">
        <f t="shared" ref="T8:T18" si="1">ROUND(S8/14,1)</f>
        <v>5.9</v>
      </c>
      <c r="U8" s="2"/>
    </row>
    <row r="9" spans="1:21">
      <c r="A9" s="2">
        <v>3</v>
      </c>
      <c r="B9" s="2" t="s">
        <v>223</v>
      </c>
      <c r="C9" s="2">
        <v>9</v>
      </c>
      <c r="D9" s="2">
        <v>10</v>
      </c>
      <c r="E9" s="2">
        <v>10</v>
      </c>
      <c r="F9" s="2">
        <v>11</v>
      </c>
      <c r="G9" s="2">
        <v>10</v>
      </c>
      <c r="H9" s="2">
        <v>10</v>
      </c>
      <c r="I9" s="2">
        <v>10</v>
      </c>
      <c r="J9" s="2">
        <v>10</v>
      </c>
      <c r="K9" s="2">
        <v>9</v>
      </c>
      <c r="L9" s="2">
        <v>10</v>
      </c>
      <c r="M9" s="2">
        <v>10</v>
      </c>
      <c r="N9" s="2">
        <v>10</v>
      </c>
      <c r="O9" s="2">
        <v>12</v>
      </c>
      <c r="P9" s="2">
        <v>10</v>
      </c>
      <c r="Q9" s="2"/>
      <c r="R9" s="2"/>
      <c r="S9" s="2">
        <f t="shared" si="0"/>
        <v>141</v>
      </c>
      <c r="T9" s="2">
        <f t="shared" si="1"/>
        <v>10.1</v>
      </c>
      <c r="U9" s="2"/>
    </row>
    <row r="10" spans="1:21">
      <c r="A10" s="2">
        <v>4</v>
      </c>
      <c r="B10" s="2" t="s">
        <v>224</v>
      </c>
      <c r="C10" s="2">
        <v>6</v>
      </c>
      <c r="D10" s="2">
        <v>6</v>
      </c>
      <c r="E10" s="2">
        <v>5</v>
      </c>
      <c r="F10" s="2">
        <v>7</v>
      </c>
      <c r="G10" s="2">
        <v>7</v>
      </c>
      <c r="H10" s="2">
        <v>7</v>
      </c>
      <c r="I10" s="2">
        <v>10</v>
      </c>
      <c r="J10" s="2">
        <v>7</v>
      </c>
      <c r="K10" s="2">
        <v>6</v>
      </c>
      <c r="L10" s="2">
        <v>9</v>
      </c>
      <c r="M10" s="2">
        <v>10</v>
      </c>
      <c r="N10" s="2">
        <v>9</v>
      </c>
      <c r="O10" s="2">
        <v>9</v>
      </c>
      <c r="P10" s="2">
        <v>11</v>
      </c>
      <c r="Q10" s="2"/>
      <c r="R10" s="2"/>
      <c r="S10" s="2">
        <f t="shared" si="0"/>
        <v>109</v>
      </c>
      <c r="T10" s="2">
        <f t="shared" si="1"/>
        <v>7.8</v>
      </c>
      <c r="U10" s="2"/>
    </row>
    <row r="11" spans="1:21">
      <c r="A11" s="2">
        <v>5</v>
      </c>
      <c r="B11" s="2" t="s">
        <v>372</v>
      </c>
      <c r="C11" s="2">
        <v>8</v>
      </c>
      <c r="D11" s="2">
        <v>8</v>
      </c>
      <c r="E11" s="2">
        <v>8</v>
      </c>
      <c r="F11" s="2">
        <v>7</v>
      </c>
      <c r="G11" s="2">
        <v>10</v>
      </c>
      <c r="H11" s="2">
        <v>8</v>
      </c>
      <c r="I11" s="2">
        <v>9</v>
      </c>
      <c r="J11" s="2">
        <v>7</v>
      </c>
      <c r="K11" s="2">
        <v>6</v>
      </c>
      <c r="L11" s="2">
        <v>9</v>
      </c>
      <c r="M11" s="2">
        <v>10</v>
      </c>
      <c r="N11" s="2">
        <v>12</v>
      </c>
      <c r="O11" s="2">
        <v>10</v>
      </c>
      <c r="P11" s="2">
        <v>10</v>
      </c>
      <c r="Q11" s="2"/>
      <c r="R11" s="2"/>
      <c r="S11" s="2">
        <f t="shared" si="0"/>
        <v>122</v>
      </c>
      <c r="T11" s="2">
        <f t="shared" si="1"/>
        <v>8.6999999999999993</v>
      </c>
      <c r="U11" s="2"/>
    </row>
    <row r="12" spans="1:21">
      <c r="A12" s="2">
        <v>6</v>
      </c>
      <c r="B12" s="2" t="s">
        <v>225</v>
      </c>
      <c r="C12" s="2">
        <v>5</v>
      </c>
      <c r="D12" s="2">
        <v>5</v>
      </c>
      <c r="E12" s="2">
        <v>4</v>
      </c>
      <c r="F12" s="2">
        <v>5</v>
      </c>
      <c r="G12" s="2">
        <v>6</v>
      </c>
      <c r="H12" s="2">
        <v>6</v>
      </c>
      <c r="I12" s="2">
        <v>7</v>
      </c>
      <c r="J12" s="2">
        <v>6</v>
      </c>
      <c r="K12" s="2">
        <v>6</v>
      </c>
      <c r="L12" s="2">
        <v>8</v>
      </c>
      <c r="M12" s="2">
        <v>7</v>
      </c>
      <c r="N12" s="2">
        <v>8</v>
      </c>
      <c r="O12" s="2">
        <v>7</v>
      </c>
      <c r="P12" s="2">
        <v>10</v>
      </c>
      <c r="Q12" s="2"/>
      <c r="R12" s="2"/>
      <c r="S12" s="2">
        <f t="shared" si="0"/>
        <v>90</v>
      </c>
      <c r="T12" s="2">
        <f t="shared" si="1"/>
        <v>6.4</v>
      </c>
      <c r="U12" s="2"/>
    </row>
    <row r="13" spans="1:21">
      <c r="A13" s="2">
        <v>7</v>
      </c>
      <c r="B13" s="2" t="s">
        <v>226</v>
      </c>
      <c r="C13" s="2">
        <v>5</v>
      </c>
      <c r="D13" s="2">
        <v>5</v>
      </c>
      <c r="E13" s="2">
        <v>4</v>
      </c>
      <c r="F13" s="2">
        <v>5</v>
      </c>
      <c r="G13" s="2">
        <v>7</v>
      </c>
      <c r="H13" s="2">
        <v>6</v>
      </c>
      <c r="I13" s="2">
        <v>9</v>
      </c>
      <c r="J13" s="2">
        <v>6</v>
      </c>
      <c r="K13" s="2">
        <v>5</v>
      </c>
      <c r="L13" s="2">
        <v>9</v>
      </c>
      <c r="M13" s="2">
        <v>7</v>
      </c>
      <c r="N13" s="2">
        <v>7</v>
      </c>
      <c r="O13" s="2">
        <v>6</v>
      </c>
      <c r="P13" s="2">
        <v>10</v>
      </c>
      <c r="Q13" s="2"/>
      <c r="R13" s="2"/>
      <c r="S13" s="2">
        <f t="shared" si="0"/>
        <v>91</v>
      </c>
      <c r="T13" s="2">
        <f t="shared" si="1"/>
        <v>6.5</v>
      </c>
      <c r="U13" s="2"/>
    </row>
    <row r="14" spans="1:21">
      <c r="A14" s="2">
        <v>8</v>
      </c>
      <c r="B14" s="2" t="s">
        <v>227</v>
      </c>
      <c r="C14" s="2">
        <v>9</v>
      </c>
      <c r="D14" s="2">
        <v>10</v>
      </c>
      <c r="E14" s="2">
        <v>10</v>
      </c>
      <c r="F14" s="2">
        <v>11</v>
      </c>
      <c r="G14" s="2">
        <v>9</v>
      </c>
      <c r="H14" s="2">
        <v>11</v>
      </c>
      <c r="I14" s="2">
        <v>12</v>
      </c>
      <c r="J14" s="2">
        <v>7</v>
      </c>
      <c r="K14" s="2">
        <v>8</v>
      </c>
      <c r="L14" s="2">
        <v>11</v>
      </c>
      <c r="M14" s="2">
        <v>9</v>
      </c>
      <c r="N14" s="2">
        <v>9</v>
      </c>
      <c r="O14" s="2">
        <v>11</v>
      </c>
      <c r="P14" s="2" t="s">
        <v>41</v>
      </c>
      <c r="Q14" s="2"/>
      <c r="R14" s="2"/>
      <c r="S14" s="2">
        <f t="shared" si="0"/>
        <v>127</v>
      </c>
      <c r="T14" s="2">
        <f>ROUND(S14/13,1)</f>
        <v>9.8000000000000007</v>
      </c>
      <c r="U14" s="2"/>
    </row>
    <row r="15" spans="1:21">
      <c r="A15" s="2">
        <v>9</v>
      </c>
      <c r="B15" s="2" t="s">
        <v>228</v>
      </c>
      <c r="C15" s="2">
        <v>7</v>
      </c>
      <c r="D15" s="2">
        <v>9</v>
      </c>
      <c r="E15" s="2">
        <v>7</v>
      </c>
      <c r="F15" s="2">
        <v>7</v>
      </c>
      <c r="G15" s="2">
        <v>8</v>
      </c>
      <c r="H15" s="2">
        <v>8</v>
      </c>
      <c r="I15" s="2">
        <v>11</v>
      </c>
      <c r="J15" s="2">
        <v>7</v>
      </c>
      <c r="K15" s="2">
        <v>5</v>
      </c>
      <c r="L15" s="2">
        <v>10</v>
      </c>
      <c r="M15" s="2">
        <v>9</v>
      </c>
      <c r="N15" s="2">
        <v>8</v>
      </c>
      <c r="O15" s="2">
        <v>9</v>
      </c>
      <c r="P15" s="2">
        <v>11</v>
      </c>
      <c r="Q15" s="2"/>
      <c r="R15" s="2"/>
      <c r="S15" s="2">
        <f t="shared" si="0"/>
        <v>116</v>
      </c>
      <c r="T15" s="2">
        <f t="shared" si="1"/>
        <v>8.3000000000000007</v>
      </c>
      <c r="U15" s="2"/>
    </row>
    <row r="16" spans="1:21">
      <c r="A16" s="2">
        <v>10</v>
      </c>
      <c r="B16" s="2" t="s">
        <v>229</v>
      </c>
      <c r="C16" s="2">
        <v>4</v>
      </c>
      <c r="D16" s="2">
        <v>5</v>
      </c>
      <c r="E16" s="2">
        <v>5</v>
      </c>
      <c r="F16" s="2">
        <v>6</v>
      </c>
      <c r="G16" s="2">
        <v>5</v>
      </c>
      <c r="H16" s="2">
        <v>6</v>
      </c>
      <c r="I16" s="2">
        <v>8</v>
      </c>
      <c r="J16" s="2">
        <v>7</v>
      </c>
      <c r="K16" s="2">
        <v>6</v>
      </c>
      <c r="L16" s="2">
        <v>9</v>
      </c>
      <c r="M16" s="2">
        <v>7</v>
      </c>
      <c r="N16" s="2">
        <v>10</v>
      </c>
      <c r="O16" s="2">
        <v>8</v>
      </c>
      <c r="P16" s="2">
        <v>11</v>
      </c>
      <c r="Q16" s="2"/>
      <c r="R16" s="2"/>
      <c r="S16" s="2">
        <f t="shared" si="0"/>
        <v>97</v>
      </c>
      <c r="T16" s="2">
        <f t="shared" si="1"/>
        <v>6.9</v>
      </c>
      <c r="U16" s="2"/>
    </row>
    <row r="17" spans="1:21">
      <c r="A17" s="2">
        <v>11</v>
      </c>
      <c r="B17" s="2" t="s">
        <v>230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5</v>
      </c>
      <c r="I17" s="2">
        <v>5</v>
      </c>
      <c r="J17" s="2">
        <v>4</v>
      </c>
      <c r="K17" s="2">
        <v>4</v>
      </c>
      <c r="L17" s="2">
        <v>8</v>
      </c>
      <c r="M17" s="2">
        <v>5</v>
      </c>
      <c r="N17" s="2">
        <v>5</v>
      </c>
      <c r="O17" s="2">
        <v>5</v>
      </c>
      <c r="P17" s="2">
        <v>11</v>
      </c>
      <c r="Q17" s="2"/>
      <c r="R17" s="2"/>
      <c r="S17" s="2">
        <f t="shared" si="0"/>
        <v>72</v>
      </c>
      <c r="T17" s="2">
        <f t="shared" si="1"/>
        <v>5.0999999999999996</v>
      </c>
      <c r="U17" s="2"/>
    </row>
    <row r="18" spans="1:21">
      <c r="A18" s="2">
        <v>12</v>
      </c>
      <c r="B18" s="2" t="s">
        <v>231</v>
      </c>
      <c r="C18" s="2">
        <v>4</v>
      </c>
      <c r="D18" s="2">
        <v>3</v>
      </c>
      <c r="E18" s="2">
        <v>4</v>
      </c>
      <c r="F18" s="2">
        <v>5</v>
      </c>
      <c r="G18" s="2">
        <v>4</v>
      </c>
      <c r="H18" s="2">
        <v>5</v>
      </c>
      <c r="I18" s="2">
        <v>6</v>
      </c>
      <c r="J18" s="2">
        <v>4</v>
      </c>
      <c r="K18" s="2">
        <v>6</v>
      </c>
      <c r="L18" s="2">
        <v>6</v>
      </c>
      <c r="M18" s="2">
        <v>8</v>
      </c>
      <c r="N18" s="2">
        <v>6</v>
      </c>
      <c r="O18" s="2">
        <v>5</v>
      </c>
      <c r="P18" s="2">
        <v>10</v>
      </c>
      <c r="Q18" s="2"/>
      <c r="R18" s="2"/>
      <c r="S18" s="2">
        <f t="shared" si="0"/>
        <v>76</v>
      </c>
      <c r="T18" s="2">
        <f t="shared" si="1"/>
        <v>5.4</v>
      </c>
      <c r="U18" s="2"/>
    </row>
    <row r="19" spans="1:21">
      <c r="A19" s="2">
        <v>13</v>
      </c>
      <c r="B19" s="2" t="s">
        <v>232</v>
      </c>
      <c r="C19" s="2">
        <v>5</v>
      </c>
      <c r="D19" s="2">
        <v>6</v>
      </c>
      <c r="E19" s="2">
        <v>7</v>
      </c>
      <c r="F19" s="2">
        <v>7</v>
      </c>
      <c r="G19" s="2">
        <v>7</v>
      </c>
      <c r="H19" s="2">
        <v>9</v>
      </c>
      <c r="I19" s="2">
        <v>10</v>
      </c>
      <c r="J19" s="2">
        <v>6</v>
      </c>
      <c r="K19" s="2">
        <v>5</v>
      </c>
      <c r="L19" s="2">
        <v>8</v>
      </c>
      <c r="M19" s="2">
        <v>6</v>
      </c>
      <c r="N19" s="2">
        <v>5</v>
      </c>
      <c r="O19" s="2">
        <v>10</v>
      </c>
      <c r="P19" s="2" t="s">
        <v>41</v>
      </c>
      <c r="Q19" s="2"/>
      <c r="R19" s="2"/>
      <c r="S19" s="2">
        <f t="shared" ref="S19:S22" si="2">SUM(C19:R19)</f>
        <v>91</v>
      </c>
      <c r="T19" s="2">
        <f>ROUND(S19/13,1)</f>
        <v>7</v>
      </c>
      <c r="U19" s="2"/>
    </row>
    <row r="20" spans="1:21">
      <c r="A20" s="2">
        <v>14</v>
      </c>
      <c r="B20" s="2" t="s">
        <v>233</v>
      </c>
      <c r="C20" s="2">
        <v>6</v>
      </c>
      <c r="D20" s="2">
        <v>7</v>
      </c>
      <c r="E20" s="2">
        <v>7</v>
      </c>
      <c r="F20" s="2">
        <v>7</v>
      </c>
      <c r="G20" s="2">
        <v>7</v>
      </c>
      <c r="H20" s="2">
        <v>6</v>
      </c>
      <c r="I20" s="2">
        <v>9</v>
      </c>
      <c r="J20" s="2">
        <v>6</v>
      </c>
      <c r="K20" s="2">
        <v>6</v>
      </c>
      <c r="L20" s="2">
        <v>10</v>
      </c>
      <c r="M20" s="2">
        <v>7</v>
      </c>
      <c r="N20" s="2">
        <v>7</v>
      </c>
      <c r="O20" s="2">
        <v>7</v>
      </c>
      <c r="P20" s="2">
        <v>11</v>
      </c>
      <c r="Q20" s="2"/>
      <c r="R20" s="2"/>
      <c r="S20" s="2">
        <f t="shared" si="2"/>
        <v>103</v>
      </c>
      <c r="T20" s="2">
        <f t="shared" ref="T20:T21" si="3">ROUND(S20/14,1)</f>
        <v>7.4</v>
      </c>
      <c r="U20" s="2"/>
    </row>
    <row r="21" spans="1:21">
      <c r="A21" s="2">
        <v>15</v>
      </c>
      <c r="B21" s="2" t="s">
        <v>234</v>
      </c>
      <c r="C21" s="2">
        <v>5</v>
      </c>
      <c r="D21" s="2">
        <v>6</v>
      </c>
      <c r="E21" s="2">
        <v>7</v>
      </c>
      <c r="F21" s="2">
        <v>7</v>
      </c>
      <c r="G21" s="2">
        <v>6</v>
      </c>
      <c r="H21" s="2">
        <v>6</v>
      </c>
      <c r="I21" s="2">
        <v>8</v>
      </c>
      <c r="J21" s="2">
        <v>5</v>
      </c>
      <c r="K21" s="2">
        <v>5</v>
      </c>
      <c r="L21" s="2">
        <v>9</v>
      </c>
      <c r="M21" s="2">
        <v>10</v>
      </c>
      <c r="N21" s="2">
        <v>6</v>
      </c>
      <c r="O21" s="2">
        <v>8</v>
      </c>
      <c r="P21" s="2">
        <v>11</v>
      </c>
      <c r="Q21" s="2"/>
      <c r="R21" s="2"/>
      <c r="S21" s="2">
        <f t="shared" si="2"/>
        <v>99</v>
      </c>
      <c r="T21" s="2">
        <f t="shared" si="3"/>
        <v>7.1</v>
      </c>
      <c r="U21" s="2"/>
    </row>
    <row r="22" spans="1:21">
      <c r="A22" s="2">
        <v>16</v>
      </c>
      <c r="B22" s="2" t="s">
        <v>235</v>
      </c>
      <c r="C22" s="2">
        <v>8</v>
      </c>
      <c r="D22" s="2">
        <v>8</v>
      </c>
      <c r="E22" s="2">
        <v>8</v>
      </c>
      <c r="F22" s="2">
        <v>8</v>
      </c>
      <c r="G22" s="2">
        <v>8</v>
      </c>
      <c r="H22" s="2">
        <v>9</v>
      </c>
      <c r="I22" s="2">
        <v>10</v>
      </c>
      <c r="J22" s="2">
        <v>8</v>
      </c>
      <c r="K22" s="2">
        <v>6</v>
      </c>
      <c r="L22" s="2">
        <v>10</v>
      </c>
      <c r="M22" s="2">
        <v>9</v>
      </c>
      <c r="N22" s="2">
        <v>10</v>
      </c>
      <c r="O22" s="2">
        <v>9</v>
      </c>
      <c r="P22" s="2" t="s">
        <v>41</v>
      </c>
      <c r="Q22" s="2"/>
      <c r="R22" s="2"/>
      <c r="S22" s="2">
        <f t="shared" si="2"/>
        <v>111</v>
      </c>
      <c r="T22" s="2">
        <f>ROUND(S22/13,1)</f>
        <v>8.5</v>
      </c>
      <c r="U22" s="2"/>
    </row>
    <row r="23" spans="1:21">
      <c r="A23" s="126"/>
      <c r="B23" s="4" t="s">
        <v>33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/>
      <c r="R23" s="5"/>
      <c r="S23" s="2"/>
      <c r="T23" s="14">
        <f>ROUND(SUM(T5:T22)/16,1)</f>
        <v>7.5</v>
      </c>
      <c r="U23" s="105">
        <v>0</v>
      </c>
    </row>
    <row r="24" spans="1:21">
      <c r="A24" s="127"/>
      <c r="B24" s="2" t="s">
        <v>34</v>
      </c>
      <c r="C24" s="2">
        <f>ROUND((C23/(C23+C25+C27+C29))*100,0)</f>
        <v>0</v>
      </c>
      <c r="D24" s="2">
        <f t="shared" ref="D24:P24" si="4">ROUND((D23/(D23+D25+D27+D29))*100,0)</f>
        <v>6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>
        <f t="shared" si="4"/>
        <v>0</v>
      </c>
      <c r="O24" s="2">
        <f t="shared" si="4"/>
        <v>0</v>
      </c>
      <c r="P24" s="2">
        <f t="shared" si="4"/>
        <v>0</v>
      </c>
      <c r="Q24" s="2"/>
      <c r="R24" s="2"/>
      <c r="S24" s="2"/>
      <c r="T24" s="2"/>
      <c r="U24" s="2"/>
    </row>
    <row r="25" spans="1:21">
      <c r="A25" s="126"/>
      <c r="B25" s="7" t="s">
        <v>35</v>
      </c>
      <c r="C25" s="8">
        <v>10</v>
      </c>
      <c r="D25" s="8">
        <v>8</v>
      </c>
      <c r="E25" s="8">
        <v>7</v>
      </c>
      <c r="F25" s="8">
        <v>6</v>
      </c>
      <c r="G25" s="8">
        <v>6</v>
      </c>
      <c r="H25" s="8">
        <v>8</v>
      </c>
      <c r="I25" s="8">
        <v>2</v>
      </c>
      <c r="J25" s="8">
        <v>8</v>
      </c>
      <c r="K25" s="8">
        <v>13</v>
      </c>
      <c r="L25" s="8">
        <v>1</v>
      </c>
      <c r="M25" s="8">
        <v>2</v>
      </c>
      <c r="N25" s="8">
        <v>5</v>
      </c>
      <c r="O25" s="8">
        <v>4</v>
      </c>
      <c r="P25" s="8">
        <v>0</v>
      </c>
      <c r="Q25" s="8"/>
      <c r="R25" s="8"/>
      <c r="S25" s="2"/>
      <c r="T25" s="2"/>
      <c r="U25" s="103">
        <v>11</v>
      </c>
    </row>
    <row r="26" spans="1:21">
      <c r="A26" s="127"/>
      <c r="B26" s="2" t="s">
        <v>34</v>
      </c>
      <c r="C26" s="2">
        <f>ROUND((C25/(C25+C27+C29+C23))*100,0)</f>
        <v>63</v>
      </c>
      <c r="D26" s="2">
        <f t="shared" ref="D26:P26" si="5">ROUND((D25/(D25+D27+D29+D23))*100,0)</f>
        <v>50</v>
      </c>
      <c r="E26" s="2">
        <f t="shared" si="5"/>
        <v>44</v>
      </c>
      <c r="F26" s="2">
        <f t="shared" si="5"/>
        <v>38</v>
      </c>
      <c r="G26" s="2">
        <f t="shared" si="5"/>
        <v>38</v>
      </c>
      <c r="H26" s="2">
        <f t="shared" si="5"/>
        <v>50</v>
      </c>
      <c r="I26" s="2">
        <f t="shared" si="5"/>
        <v>13</v>
      </c>
      <c r="J26" s="2">
        <f t="shared" si="5"/>
        <v>50</v>
      </c>
      <c r="K26" s="2">
        <f t="shared" si="5"/>
        <v>81</v>
      </c>
      <c r="L26" s="2">
        <f t="shared" si="5"/>
        <v>6</v>
      </c>
      <c r="M26" s="2">
        <f t="shared" si="5"/>
        <v>13</v>
      </c>
      <c r="N26" s="2">
        <f t="shared" si="5"/>
        <v>31</v>
      </c>
      <c r="O26" s="2">
        <f t="shared" si="5"/>
        <v>25</v>
      </c>
      <c r="P26" s="2">
        <f t="shared" si="5"/>
        <v>0</v>
      </c>
      <c r="Q26" s="2"/>
      <c r="R26" s="2"/>
      <c r="S26" s="2"/>
      <c r="T26" s="2"/>
      <c r="U26" s="2"/>
    </row>
    <row r="27" spans="1:21">
      <c r="A27" s="126"/>
      <c r="B27" s="9" t="s">
        <v>36</v>
      </c>
      <c r="C27" s="10">
        <v>6</v>
      </c>
      <c r="D27" s="10">
        <v>4</v>
      </c>
      <c r="E27" s="10">
        <v>6</v>
      </c>
      <c r="F27" s="10">
        <v>7</v>
      </c>
      <c r="G27" s="10">
        <v>7</v>
      </c>
      <c r="H27" s="10">
        <v>6</v>
      </c>
      <c r="I27" s="10">
        <v>7</v>
      </c>
      <c r="J27" s="10">
        <v>6</v>
      </c>
      <c r="K27" s="10">
        <v>3</v>
      </c>
      <c r="L27" s="10">
        <v>9</v>
      </c>
      <c r="M27" s="10">
        <v>9</v>
      </c>
      <c r="N27" s="10">
        <v>6</v>
      </c>
      <c r="O27" s="10">
        <v>7</v>
      </c>
      <c r="P27" s="10">
        <v>0</v>
      </c>
      <c r="Q27" s="10"/>
      <c r="R27" s="10"/>
      <c r="S27" s="2"/>
      <c r="T27" s="2"/>
      <c r="U27" s="9">
        <v>5</v>
      </c>
    </row>
    <row r="28" spans="1:21">
      <c r="A28" s="127"/>
      <c r="B28" s="2" t="s">
        <v>34</v>
      </c>
      <c r="C28" s="2">
        <f>ROUND((C27/(C27+C29+C23+C25))*100,0)</f>
        <v>38</v>
      </c>
      <c r="D28" s="2">
        <f t="shared" ref="D28:P28" si="6">ROUND((D27/(D27+D29+D23+D25))*100,0)</f>
        <v>25</v>
      </c>
      <c r="E28" s="2">
        <f t="shared" si="6"/>
        <v>38</v>
      </c>
      <c r="F28" s="2">
        <f t="shared" si="6"/>
        <v>44</v>
      </c>
      <c r="G28" s="2">
        <f t="shared" si="6"/>
        <v>44</v>
      </c>
      <c r="H28" s="2">
        <f t="shared" si="6"/>
        <v>38</v>
      </c>
      <c r="I28" s="2">
        <f t="shared" si="6"/>
        <v>44</v>
      </c>
      <c r="J28" s="2">
        <f t="shared" si="6"/>
        <v>38</v>
      </c>
      <c r="K28" s="2">
        <f t="shared" si="6"/>
        <v>19</v>
      </c>
      <c r="L28" s="2">
        <f t="shared" si="6"/>
        <v>56</v>
      </c>
      <c r="M28" s="2">
        <f t="shared" si="6"/>
        <v>56</v>
      </c>
      <c r="N28" s="2">
        <f t="shared" si="6"/>
        <v>38</v>
      </c>
      <c r="O28" s="2">
        <f t="shared" si="6"/>
        <v>44</v>
      </c>
      <c r="P28" s="2">
        <f t="shared" si="6"/>
        <v>0</v>
      </c>
      <c r="Q28" s="2"/>
      <c r="R28" s="2"/>
      <c r="S28" s="2"/>
      <c r="T28" s="2"/>
      <c r="U28" s="2"/>
    </row>
    <row r="29" spans="1:21">
      <c r="A29" s="126"/>
      <c r="B29" s="11" t="s">
        <v>37</v>
      </c>
      <c r="C29" s="12">
        <v>0</v>
      </c>
      <c r="D29" s="12">
        <v>3</v>
      </c>
      <c r="E29" s="12">
        <v>3</v>
      </c>
      <c r="F29" s="12">
        <v>3</v>
      </c>
      <c r="G29" s="12">
        <v>3</v>
      </c>
      <c r="H29" s="12">
        <v>2</v>
      </c>
      <c r="I29" s="12">
        <v>7</v>
      </c>
      <c r="J29" s="12">
        <v>2</v>
      </c>
      <c r="K29" s="12">
        <v>0</v>
      </c>
      <c r="L29" s="12">
        <v>6</v>
      </c>
      <c r="M29" s="12">
        <v>5</v>
      </c>
      <c r="N29" s="12">
        <v>5</v>
      </c>
      <c r="O29" s="12">
        <v>5</v>
      </c>
      <c r="P29" s="12">
        <v>12</v>
      </c>
      <c r="Q29" s="12"/>
      <c r="R29" s="12"/>
      <c r="S29" s="2"/>
      <c r="T29" s="2"/>
      <c r="U29" s="11">
        <v>0</v>
      </c>
    </row>
    <row r="30" spans="1:21">
      <c r="A30" s="127"/>
      <c r="B30" s="2" t="s">
        <v>34</v>
      </c>
      <c r="C30" s="2">
        <f>ROUND((C29/(C29+C23+C25+C27))*100,0)</f>
        <v>0</v>
      </c>
      <c r="D30" s="2">
        <f t="shared" ref="D30:P30" si="7">ROUND((D29/(D29+D23+D25+D27))*100,0)</f>
        <v>19</v>
      </c>
      <c r="E30" s="2">
        <f t="shared" si="7"/>
        <v>19</v>
      </c>
      <c r="F30" s="2">
        <f t="shared" si="7"/>
        <v>19</v>
      </c>
      <c r="G30" s="2">
        <f t="shared" si="7"/>
        <v>19</v>
      </c>
      <c r="H30" s="2">
        <f t="shared" si="7"/>
        <v>13</v>
      </c>
      <c r="I30" s="2">
        <f t="shared" si="7"/>
        <v>44</v>
      </c>
      <c r="J30" s="2">
        <f t="shared" si="7"/>
        <v>13</v>
      </c>
      <c r="K30" s="2">
        <f t="shared" si="7"/>
        <v>0</v>
      </c>
      <c r="L30" s="2">
        <f t="shared" si="7"/>
        <v>38</v>
      </c>
      <c r="M30" s="2">
        <f t="shared" si="7"/>
        <v>31</v>
      </c>
      <c r="N30" s="2">
        <f t="shared" si="7"/>
        <v>31</v>
      </c>
      <c r="O30" s="2">
        <f t="shared" si="7"/>
        <v>31</v>
      </c>
      <c r="P30" s="2">
        <f t="shared" si="7"/>
        <v>100</v>
      </c>
      <c r="Q30" s="2"/>
      <c r="R30" s="2"/>
      <c r="S30" s="2"/>
      <c r="T30" s="2"/>
      <c r="U30" s="2"/>
    </row>
    <row r="31" spans="1:21">
      <c r="P31" s="99" t="s">
        <v>252</v>
      </c>
    </row>
    <row r="32" spans="1:21">
      <c r="P32" s="99">
        <v>4</v>
      </c>
    </row>
  </sheetData>
  <mergeCells count="12">
    <mergeCell ref="A1:T1"/>
    <mergeCell ref="A2:T2"/>
    <mergeCell ref="A3:A4"/>
    <mergeCell ref="B3:B4"/>
    <mergeCell ref="C3:R3"/>
    <mergeCell ref="S3:S4"/>
    <mergeCell ref="T3:T4"/>
    <mergeCell ref="U3:U4"/>
    <mergeCell ref="A23:A24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X23" sqref="X23"/>
    </sheetView>
  </sheetViews>
  <sheetFormatPr defaultRowHeight="15"/>
  <cols>
    <col min="1" max="1" width="7" customWidth="1"/>
    <col min="2" max="2" width="19" customWidth="1"/>
    <col min="3" max="3" width="3.140625" customWidth="1"/>
    <col min="4" max="18" width="3.7109375" customWidth="1"/>
    <col min="20" max="20" width="10" customWidth="1"/>
  </cols>
  <sheetData>
    <row r="1" spans="1:21" ht="36.75" customHeight="1">
      <c r="A1" s="128" t="s">
        <v>248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1">
      <c r="A3" s="139" t="s">
        <v>0</v>
      </c>
      <c r="B3" s="139" t="s">
        <v>1</v>
      </c>
      <c r="C3" s="139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 t="s">
        <v>3</v>
      </c>
      <c r="T3" s="138" t="s">
        <v>4</v>
      </c>
      <c r="U3" s="138" t="s">
        <v>5</v>
      </c>
    </row>
    <row r="4" spans="1:21" ht="54.75" customHeight="1">
      <c r="A4" s="139"/>
      <c r="B4" s="139"/>
      <c r="C4" s="1" t="s">
        <v>6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72</v>
      </c>
      <c r="I4" s="1" t="s">
        <v>71</v>
      </c>
      <c r="J4" s="1" t="s">
        <v>9</v>
      </c>
      <c r="K4" s="1" t="s">
        <v>10</v>
      </c>
      <c r="L4" s="15" t="s">
        <v>73</v>
      </c>
      <c r="M4" s="1" t="s">
        <v>12</v>
      </c>
      <c r="N4" s="1" t="s">
        <v>13</v>
      </c>
      <c r="O4" s="1" t="s">
        <v>14</v>
      </c>
      <c r="P4" s="15" t="s">
        <v>16</v>
      </c>
      <c r="Q4" s="1" t="s">
        <v>15</v>
      </c>
      <c r="R4" s="13"/>
      <c r="S4" s="139"/>
      <c r="T4" s="138"/>
      <c r="U4" s="138"/>
    </row>
    <row r="5" spans="1:21">
      <c r="A5" s="2">
        <v>1</v>
      </c>
      <c r="B5" s="2" t="s">
        <v>74</v>
      </c>
      <c r="C5" s="2">
        <v>5</v>
      </c>
      <c r="D5" s="2">
        <v>5</v>
      </c>
      <c r="E5" s="2">
        <v>5</v>
      </c>
      <c r="F5" s="2">
        <v>6</v>
      </c>
      <c r="G5" s="2">
        <v>4</v>
      </c>
      <c r="H5" s="2">
        <v>6</v>
      </c>
      <c r="I5" s="2">
        <v>7</v>
      </c>
      <c r="J5" s="2">
        <v>5</v>
      </c>
      <c r="K5" s="2">
        <v>4</v>
      </c>
      <c r="L5" s="2">
        <v>5</v>
      </c>
      <c r="M5" s="2">
        <v>7</v>
      </c>
      <c r="N5" s="2">
        <v>6</v>
      </c>
      <c r="O5" s="2">
        <v>4</v>
      </c>
      <c r="P5" s="2">
        <v>8</v>
      </c>
      <c r="Q5" s="2">
        <v>8</v>
      </c>
      <c r="R5" s="2"/>
      <c r="S5" s="2">
        <f t="shared" ref="S5:S16" si="0">SUM(C5:R5)</f>
        <v>85</v>
      </c>
      <c r="T5" s="2">
        <f>ROUND(S5/15,1)</f>
        <v>5.7</v>
      </c>
      <c r="U5" s="2" t="s">
        <v>249</v>
      </c>
    </row>
    <row r="6" spans="1:21">
      <c r="A6" s="2">
        <v>2</v>
      </c>
      <c r="B6" s="2" t="s">
        <v>75</v>
      </c>
      <c r="C6" s="2">
        <v>8</v>
      </c>
      <c r="D6" s="2">
        <v>9</v>
      </c>
      <c r="E6" s="2">
        <v>7</v>
      </c>
      <c r="F6" s="2">
        <v>9</v>
      </c>
      <c r="G6" s="2">
        <v>9</v>
      </c>
      <c r="H6" s="2">
        <v>10</v>
      </c>
      <c r="I6" s="2">
        <v>11</v>
      </c>
      <c r="J6" s="2">
        <v>7</v>
      </c>
      <c r="K6" s="2">
        <v>7</v>
      </c>
      <c r="L6" s="2">
        <v>7</v>
      </c>
      <c r="M6" s="2">
        <v>10</v>
      </c>
      <c r="N6" s="2">
        <v>10</v>
      </c>
      <c r="O6" s="2">
        <v>10</v>
      </c>
      <c r="P6" s="2">
        <v>11</v>
      </c>
      <c r="Q6" s="16" t="s">
        <v>41</v>
      </c>
      <c r="R6" s="2"/>
      <c r="S6" s="2">
        <f t="shared" si="0"/>
        <v>125</v>
      </c>
      <c r="T6" s="2">
        <f>ROUND(S6/14,1)</f>
        <v>8.9</v>
      </c>
      <c r="U6" s="2" t="s">
        <v>250</v>
      </c>
    </row>
    <row r="7" spans="1:21">
      <c r="A7" s="2">
        <v>3</v>
      </c>
      <c r="B7" s="2" t="s">
        <v>76</v>
      </c>
      <c r="C7" s="2">
        <v>6</v>
      </c>
      <c r="D7" s="2">
        <v>7</v>
      </c>
      <c r="E7" s="2">
        <v>7</v>
      </c>
      <c r="F7" s="2">
        <v>7</v>
      </c>
      <c r="G7" s="2">
        <v>7</v>
      </c>
      <c r="H7" s="2">
        <v>6</v>
      </c>
      <c r="I7" s="2">
        <v>8</v>
      </c>
      <c r="J7" s="2">
        <v>6</v>
      </c>
      <c r="K7" s="2">
        <v>6</v>
      </c>
      <c r="L7" s="2">
        <v>6</v>
      </c>
      <c r="M7" s="2">
        <v>9</v>
      </c>
      <c r="N7" s="2">
        <v>7</v>
      </c>
      <c r="O7" s="2">
        <v>7</v>
      </c>
      <c r="P7" s="2">
        <v>7</v>
      </c>
      <c r="Q7" s="2" t="s">
        <v>41</v>
      </c>
      <c r="R7" s="2"/>
      <c r="S7" s="2">
        <f t="shared" si="0"/>
        <v>96</v>
      </c>
      <c r="T7" s="2">
        <f>ROUND(S7/14,1)</f>
        <v>6.9</v>
      </c>
      <c r="U7" s="2" t="s">
        <v>249</v>
      </c>
    </row>
    <row r="8" spans="1:21">
      <c r="A8" s="2">
        <v>4</v>
      </c>
      <c r="B8" s="2" t="s">
        <v>77</v>
      </c>
      <c r="C8" s="2">
        <v>9</v>
      </c>
      <c r="D8" s="2">
        <v>10</v>
      </c>
      <c r="E8" s="2">
        <v>9</v>
      </c>
      <c r="F8" s="2">
        <v>10</v>
      </c>
      <c r="G8" s="2">
        <v>10</v>
      </c>
      <c r="H8" s="2">
        <v>10</v>
      </c>
      <c r="I8" s="2">
        <v>10</v>
      </c>
      <c r="J8" s="2">
        <v>9</v>
      </c>
      <c r="K8" s="2">
        <v>9</v>
      </c>
      <c r="L8" s="2">
        <v>8</v>
      </c>
      <c r="M8" s="2">
        <v>10</v>
      </c>
      <c r="N8" s="2">
        <v>10</v>
      </c>
      <c r="O8" s="2">
        <v>9</v>
      </c>
      <c r="P8" s="2">
        <v>11</v>
      </c>
      <c r="Q8" s="2">
        <v>10</v>
      </c>
      <c r="R8" s="2"/>
      <c r="S8" s="2">
        <f t="shared" si="0"/>
        <v>144</v>
      </c>
      <c r="T8" s="2">
        <f t="shared" ref="T8:T14" si="1">ROUND(S8/15,1)</f>
        <v>9.6</v>
      </c>
      <c r="U8" s="2" t="s">
        <v>250</v>
      </c>
    </row>
    <row r="9" spans="1:21">
      <c r="A9" s="2">
        <v>5</v>
      </c>
      <c r="B9" s="2" t="s">
        <v>78</v>
      </c>
      <c r="C9" s="2">
        <v>6</v>
      </c>
      <c r="D9" s="2">
        <v>8</v>
      </c>
      <c r="E9" s="2">
        <v>7</v>
      </c>
      <c r="F9" s="2">
        <v>8</v>
      </c>
      <c r="G9" s="2">
        <v>7</v>
      </c>
      <c r="H9" s="2">
        <v>8</v>
      </c>
      <c r="I9" s="2">
        <v>10</v>
      </c>
      <c r="J9" s="2">
        <v>7</v>
      </c>
      <c r="K9" s="2">
        <v>6</v>
      </c>
      <c r="L9" s="2">
        <v>4</v>
      </c>
      <c r="M9" s="2">
        <v>9</v>
      </c>
      <c r="N9" s="2">
        <v>9</v>
      </c>
      <c r="O9" s="2">
        <v>8</v>
      </c>
      <c r="P9" s="2">
        <v>8</v>
      </c>
      <c r="Q9" s="2">
        <v>11</v>
      </c>
      <c r="R9" s="2"/>
      <c r="S9" s="2">
        <f t="shared" si="0"/>
        <v>116</v>
      </c>
      <c r="T9" s="2">
        <f t="shared" si="1"/>
        <v>7.7</v>
      </c>
      <c r="U9" s="2" t="s">
        <v>249</v>
      </c>
    </row>
    <row r="10" spans="1:21">
      <c r="A10" s="2">
        <v>6</v>
      </c>
      <c r="B10" s="2" t="s">
        <v>79</v>
      </c>
      <c r="C10" s="2">
        <v>6</v>
      </c>
      <c r="D10" s="2">
        <v>8</v>
      </c>
      <c r="E10" s="2">
        <v>7</v>
      </c>
      <c r="F10" s="2">
        <v>8</v>
      </c>
      <c r="G10" s="2">
        <v>6</v>
      </c>
      <c r="H10" s="2">
        <v>7</v>
      </c>
      <c r="I10" s="2">
        <v>8</v>
      </c>
      <c r="J10" s="2">
        <v>7</v>
      </c>
      <c r="K10" s="2">
        <v>7</v>
      </c>
      <c r="L10" s="2">
        <v>6</v>
      </c>
      <c r="M10" s="2">
        <v>9</v>
      </c>
      <c r="N10" s="2">
        <v>9</v>
      </c>
      <c r="O10" s="2">
        <v>8</v>
      </c>
      <c r="P10" s="2">
        <v>10</v>
      </c>
      <c r="Q10" s="2">
        <v>10</v>
      </c>
      <c r="R10" s="2"/>
      <c r="S10" s="2">
        <f t="shared" si="0"/>
        <v>116</v>
      </c>
      <c r="T10" s="2">
        <f t="shared" si="1"/>
        <v>7.7</v>
      </c>
      <c r="U10" s="2" t="s">
        <v>249</v>
      </c>
    </row>
    <row r="11" spans="1:21">
      <c r="A11" s="2">
        <v>7</v>
      </c>
      <c r="B11" s="2" t="s">
        <v>80</v>
      </c>
      <c r="C11" s="2">
        <v>8</v>
      </c>
      <c r="D11" s="2">
        <v>9</v>
      </c>
      <c r="E11" s="2">
        <v>8</v>
      </c>
      <c r="F11" s="2">
        <v>9</v>
      </c>
      <c r="G11" s="2">
        <v>8</v>
      </c>
      <c r="H11" s="2">
        <v>8</v>
      </c>
      <c r="I11" s="2">
        <v>10</v>
      </c>
      <c r="J11" s="2">
        <v>9</v>
      </c>
      <c r="K11" s="2">
        <v>7</v>
      </c>
      <c r="L11" s="2">
        <v>6</v>
      </c>
      <c r="M11" s="2">
        <v>10</v>
      </c>
      <c r="N11" s="2">
        <v>7</v>
      </c>
      <c r="O11" s="2">
        <v>5</v>
      </c>
      <c r="P11" s="2">
        <v>8</v>
      </c>
      <c r="Q11" s="2">
        <v>11</v>
      </c>
      <c r="R11" s="2"/>
      <c r="S11" s="2">
        <f t="shared" si="0"/>
        <v>123</v>
      </c>
      <c r="T11" s="2">
        <f t="shared" si="1"/>
        <v>8.1999999999999993</v>
      </c>
      <c r="U11" s="2" t="s">
        <v>249</v>
      </c>
    </row>
    <row r="12" spans="1:21">
      <c r="A12" s="2">
        <v>8</v>
      </c>
      <c r="B12" s="2" t="s">
        <v>81</v>
      </c>
      <c r="C12" s="2">
        <v>7</v>
      </c>
      <c r="D12" s="2">
        <v>8</v>
      </c>
      <c r="E12" s="2">
        <v>8</v>
      </c>
      <c r="F12" s="2">
        <v>10</v>
      </c>
      <c r="G12" s="2">
        <v>7</v>
      </c>
      <c r="H12" s="2">
        <v>11</v>
      </c>
      <c r="I12" s="2">
        <v>11</v>
      </c>
      <c r="J12" s="2">
        <v>9</v>
      </c>
      <c r="K12" s="2">
        <v>9</v>
      </c>
      <c r="L12" s="2">
        <v>8</v>
      </c>
      <c r="M12" s="2">
        <v>10</v>
      </c>
      <c r="N12" s="2">
        <v>12</v>
      </c>
      <c r="O12" s="2">
        <v>11</v>
      </c>
      <c r="P12" s="2">
        <v>10</v>
      </c>
      <c r="Q12" s="2">
        <v>11</v>
      </c>
      <c r="R12" s="2"/>
      <c r="S12" s="2">
        <f t="shared" si="0"/>
        <v>142</v>
      </c>
      <c r="T12" s="2">
        <f t="shared" si="1"/>
        <v>9.5</v>
      </c>
      <c r="U12" s="2" t="s">
        <v>250</v>
      </c>
    </row>
    <row r="13" spans="1:21">
      <c r="A13" s="2">
        <v>9</v>
      </c>
      <c r="B13" s="2" t="s">
        <v>82</v>
      </c>
      <c r="C13" s="2">
        <v>6</v>
      </c>
      <c r="D13" s="2">
        <v>7</v>
      </c>
      <c r="E13" s="2">
        <v>7</v>
      </c>
      <c r="F13" s="2">
        <v>9</v>
      </c>
      <c r="G13" s="2">
        <v>8</v>
      </c>
      <c r="H13" s="2">
        <v>8</v>
      </c>
      <c r="I13" s="2">
        <v>8</v>
      </c>
      <c r="J13" s="2">
        <v>6</v>
      </c>
      <c r="K13" s="2">
        <v>8</v>
      </c>
      <c r="L13" s="2">
        <v>7</v>
      </c>
      <c r="M13" s="2">
        <v>8</v>
      </c>
      <c r="N13" s="2">
        <v>8</v>
      </c>
      <c r="O13" s="2">
        <v>8</v>
      </c>
      <c r="P13" s="2">
        <v>9</v>
      </c>
      <c r="Q13" s="2">
        <v>10</v>
      </c>
      <c r="R13" s="2"/>
      <c r="S13" s="2">
        <f t="shared" si="0"/>
        <v>117</v>
      </c>
      <c r="T13" s="2">
        <f t="shared" si="1"/>
        <v>7.8</v>
      </c>
      <c r="U13" s="2" t="s">
        <v>249</v>
      </c>
    </row>
    <row r="14" spans="1:21">
      <c r="A14" s="2">
        <v>10</v>
      </c>
      <c r="B14" s="2" t="s">
        <v>83</v>
      </c>
      <c r="C14" s="2">
        <v>8</v>
      </c>
      <c r="D14" s="2">
        <v>9</v>
      </c>
      <c r="E14" s="2">
        <v>9</v>
      </c>
      <c r="F14" s="2">
        <v>10</v>
      </c>
      <c r="G14" s="2">
        <v>9</v>
      </c>
      <c r="H14" s="2">
        <v>10</v>
      </c>
      <c r="I14" s="2">
        <v>11</v>
      </c>
      <c r="J14" s="2">
        <v>7</v>
      </c>
      <c r="K14" s="2">
        <v>8</v>
      </c>
      <c r="L14" s="2">
        <v>8</v>
      </c>
      <c r="M14" s="2">
        <v>10</v>
      </c>
      <c r="N14" s="2">
        <v>8</v>
      </c>
      <c r="O14" s="2">
        <v>11</v>
      </c>
      <c r="P14" s="2">
        <v>11</v>
      </c>
      <c r="Q14" s="2">
        <v>12</v>
      </c>
      <c r="R14" s="2"/>
      <c r="S14" s="2">
        <f t="shared" si="0"/>
        <v>141</v>
      </c>
      <c r="T14" s="2">
        <f t="shared" si="1"/>
        <v>9.4</v>
      </c>
      <c r="U14" s="2" t="s">
        <v>250</v>
      </c>
    </row>
    <row r="15" spans="1:21">
      <c r="A15" s="2">
        <v>11</v>
      </c>
      <c r="B15" s="2" t="s">
        <v>84</v>
      </c>
      <c r="C15" s="2">
        <v>7</v>
      </c>
      <c r="D15" s="2">
        <v>9</v>
      </c>
      <c r="E15" s="2">
        <v>8</v>
      </c>
      <c r="F15" s="2">
        <v>9</v>
      </c>
      <c r="G15" s="2">
        <v>8</v>
      </c>
      <c r="H15" s="2">
        <v>10</v>
      </c>
      <c r="I15" s="2">
        <v>9</v>
      </c>
      <c r="J15" s="2">
        <v>7</v>
      </c>
      <c r="K15" s="2">
        <v>7</v>
      </c>
      <c r="L15" s="2">
        <v>6</v>
      </c>
      <c r="M15" s="2">
        <v>10</v>
      </c>
      <c r="N15" s="2">
        <v>11</v>
      </c>
      <c r="O15" s="2">
        <v>11</v>
      </c>
      <c r="P15" s="2">
        <v>8</v>
      </c>
      <c r="Q15" s="2" t="s">
        <v>41</v>
      </c>
      <c r="R15" s="2"/>
      <c r="S15" s="2">
        <f t="shared" si="0"/>
        <v>120</v>
      </c>
      <c r="T15" s="2">
        <f>ROUND(S15/14,1)</f>
        <v>8.6</v>
      </c>
      <c r="U15" s="2" t="s">
        <v>250</v>
      </c>
    </row>
    <row r="16" spans="1:21">
      <c r="A16" s="2">
        <v>12</v>
      </c>
      <c r="B16" s="2" t="s">
        <v>85</v>
      </c>
      <c r="C16" s="2">
        <v>4</v>
      </c>
      <c r="D16" s="2">
        <v>4</v>
      </c>
      <c r="E16" s="2">
        <v>4</v>
      </c>
      <c r="F16" s="2">
        <v>4</v>
      </c>
      <c r="G16" s="2">
        <v>3</v>
      </c>
      <c r="H16" s="2">
        <v>5</v>
      </c>
      <c r="I16" s="2">
        <v>6</v>
      </c>
      <c r="J16" s="2">
        <v>4</v>
      </c>
      <c r="K16" s="2">
        <v>5</v>
      </c>
      <c r="L16" s="2">
        <v>3</v>
      </c>
      <c r="M16" s="2">
        <v>7</v>
      </c>
      <c r="N16" s="2">
        <v>7</v>
      </c>
      <c r="O16" s="2">
        <v>7</v>
      </c>
      <c r="P16" s="2">
        <v>5</v>
      </c>
      <c r="Q16" s="2" t="s">
        <v>41</v>
      </c>
      <c r="R16" s="2"/>
      <c r="S16" s="2">
        <f t="shared" si="0"/>
        <v>68</v>
      </c>
      <c r="T16" s="2">
        <f>ROUND(S16/14,1)</f>
        <v>4.9000000000000004</v>
      </c>
      <c r="U16" s="2" t="s">
        <v>251</v>
      </c>
    </row>
    <row r="17" spans="1:2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126"/>
      <c r="B18" s="4" t="s">
        <v>33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2"/>
      <c r="T18" s="14">
        <f>ROUND(SUM(T5:T17)/12,1)</f>
        <v>7.9</v>
      </c>
      <c r="U18" s="104">
        <v>1</v>
      </c>
    </row>
    <row r="19" spans="1:21">
      <c r="A19" s="127"/>
      <c r="B19" s="2" t="s">
        <v>34</v>
      </c>
      <c r="C19" s="2">
        <f>ROUND((C18/(C18+C20+C22+C24))*100,0)</f>
        <v>0</v>
      </c>
      <c r="D19" s="2">
        <f t="shared" ref="D19:Q19" si="2">ROUND((D18/(D18+D20+D22+D24))*100,0)</f>
        <v>0</v>
      </c>
      <c r="E19" s="2">
        <f t="shared" si="2"/>
        <v>0</v>
      </c>
      <c r="F19" s="2">
        <f t="shared" si="2"/>
        <v>0</v>
      </c>
      <c r="G19" s="2">
        <f t="shared" si="2"/>
        <v>8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8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0</v>
      </c>
      <c r="R19" s="2"/>
      <c r="S19" s="2"/>
      <c r="T19" s="2"/>
      <c r="U19" s="2"/>
    </row>
    <row r="20" spans="1:21">
      <c r="A20" s="126"/>
      <c r="B20" s="7" t="s">
        <v>35</v>
      </c>
      <c r="C20" s="8">
        <v>6</v>
      </c>
      <c r="D20" s="8">
        <v>2</v>
      </c>
      <c r="E20" s="8">
        <v>2</v>
      </c>
      <c r="F20" s="8">
        <v>2</v>
      </c>
      <c r="G20" s="8">
        <v>2</v>
      </c>
      <c r="H20" s="8">
        <v>3</v>
      </c>
      <c r="I20" s="8">
        <v>1</v>
      </c>
      <c r="J20" s="8">
        <v>4</v>
      </c>
      <c r="K20" s="8">
        <v>4</v>
      </c>
      <c r="L20" s="8">
        <v>6</v>
      </c>
      <c r="M20" s="8">
        <v>0</v>
      </c>
      <c r="N20" s="8">
        <v>1</v>
      </c>
      <c r="O20" s="8">
        <v>2</v>
      </c>
      <c r="P20" s="8">
        <v>1</v>
      </c>
      <c r="Q20" s="8">
        <v>0</v>
      </c>
      <c r="R20" s="8"/>
      <c r="S20" s="2"/>
      <c r="T20" s="2"/>
      <c r="U20" s="7">
        <v>6</v>
      </c>
    </row>
    <row r="21" spans="1:21">
      <c r="A21" s="127"/>
      <c r="B21" s="2" t="s">
        <v>34</v>
      </c>
      <c r="C21" s="2">
        <f>ROUND((C20/(C20+C22+C24+C18))*100,0)</f>
        <v>50</v>
      </c>
      <c r="D21" s="2">
        <f t="shared" ref="D21:Q21" si="3">ROUND((D20/(D20+D22+D24+D18))*100,0)</f>
        <v>17</v>
      </c>
      <c r="E21" s="2">
        <f t="shared" si="3"/>
        <v>17</v>
      </c>
      <c r="F21" s="2">
        <f t="shared" si="3"/>
        <v>17</v>
      </c>
      <c r="G21" s="2">
        <f t="shared" si="3"/>
        <v>17</v>
      </c>
      <c r="H21" s="2">
        <f t="shared" si="3"/>
        <v>25</v>
      </c>
      <c r="I21" s="2">
        <f t="shared" si="3"/>
        <v>8</v>
      </c>
      <c r="J21" s="2">
        <f t="shared" si="3"/>
        <v>33</v>
      </c>
      <c r="K21" s="2">
        <f t="shared" si="3"/>
        <v>33</v>
      </c>
      <c r="L21" s="2">
        <f t="shared" si="3"/>
        <v>50</v>
      </c>
      <c r="M21" s="2">
        <f t="shared" si="3"/>
        <v>0</v>
      </c>
      <c r="N21" s="2">
        <f t="shared" si="3"/>
        <v>8</v>
      </c>
      <c r="O21" s="2">
        <f t="shared" si="3"/>
        <v>17</v>
      </c>
      <c r="P21" s="2">
        <f t="shared" si="3"/>
        <v>8</v>
      </c>
      <c r="Q21" s="2">
        <f t="shared" si="3"/>
        <v>0</v>
      </c>
      <c r="R21" s="2"/>
      <c r="S21" s="2"/>
      <c r="T21" s="2"/>
      <c r="U21" s="2"/>
    </row>
    <row r="22" spans="1:21">
      <c r="A22" s="126"/>
      <c r="B22" s="9" t="s">
        <v>36</v>
      </c>
      <c r="C22" s="10">
        <v>6</v>
      </c>
      <c r="D22" s="10">
        <v>9</v>
      </c>
      <c r="E22" s="10">
        <v>10</v>
      </c>
      <c r="F22" s="10">
        <v>7</v>
      </c>
      <c r="G22" s="10">
        <v>8</v>
      </c>
      <c r="H22" s="10">
        <v>4</v>
      </c>
      <c r="I22" s="10">
        <v>5</v>
      </c>
      <c r="J22" s="10">
        <v>8</v>
      </c>
      <c r="K22" s="10">
        <v>8</v>
      </c>
      <c r="L22" s="10">
        <v>5</v>
      </c>
      <c r="M22" s="10">
        <v>6</v>
      </c>
      <c r="N22" s="10">
        <v>7</v>
      </c>
      <c r="O22" s="10">
        <v>6</v>
      </c>
      <c r="P22" s="10">
        <v>6</v>
      </c>
      <c r="Q22" s="10">
        <v>1</v>
      </c>
      <c r="R22" s="10"/>
      <c r="S22" s="2"/>
      <c r="T22" s="2"/>
      <c r="U22" s="9">
        <v>5</v>
      </c>
    </row>
    <row r="23" spans="1:21">
      <c r="A23" s="127"/>
      <c r="B23" s="2" t="s">
        <v>34</v>
      </c>
      <c r="C23" s="2">
        <f>ROUND((C22/(C22+C24+C18+C20))*100,0)</f>
        <v>50</v>
      </c>
      <c r="D23" s="2">
        <f t="shared" ref="D23:Q23" si="4">ROUND((D22/(D22+D24+D18+D20))*100,0)</f>
        <v>75</v>
      </c>
      <c r="E23" s="2">
        <f t="shared" si="4"/>
        <v>83</v>
      </c>
      <c r="F23" s="2">
        <f t="shared" si="4"/>
        <v>58</v>
      </c>
      <c r="G23" s="2">
        <f t="shared" si="4"/>
        <v>67</v>
      </c>
      <c r="H23" s="2">
        <f t="shared" si="4"/>
        <v>33</v>
      </c>
      <c r="I23" s="2">
        <f t="shared" si="4"/>
        <v>42</v>
      </c>
      <c r="J23" s="2">
        <f t="shared" si="4"/>
        <v>67</v>
      </c>
      <c r="K23" s="2">
        <f t="shared" si="4"/>
        <v>67</v>
      </c>
      <c r="L23" s="2">
        <f t="shared" si="4"/>
        <v>42</v>
      </c>
      <c r="M23" s="2">
        <f t="shared" si="4"/>
        <v>50</v>
      </c>
      <c r="N23" s="2">
        <f t="shared" si="4"/>
        <v>58</v>
      </c>
      <c r="O23" s="2">
        <f t="shared" si="4"/>
        <v>50</v>
      </c>
      <c r="P23" s="2">
        <f t="shared" si="4"/>
        <v>50</v>
      </c>
      <c r="Q23" s="2">
        <f t="shared" si="4"/>
        <v>13</v>
      </c>
      <c r="R23" s="2"/>
      <c r="S23" s="2"/>
      <c r="T23" s="2"/>
      <c r="U23" s="2"/>
    </row>
    <row r="24" spans="1:21">
      <c r="A24" s="126"/>
      <c r="B24" s="11" t="s">
        <v>37</v>
      </c>
      <c r="C24" s="12">
        <v>0</v>
      </c>
      <c r="D24" s="12">
        <v>1</v>
      </c>
      <c r="E24" s="12">
        <v>0</v>
      </c>
      <c r="F24" s="12">
        <v>3</v>
      </c>
      <c r="G24" s="12">
        <v>1</v>
      </c>
      <c r="H24" s="12">
        <v>5</v>
      </c>
      <c r="I24" s="12">
        <v>6</v>
      </c>
      <c r="J24" s="12">
        <v>0</v>
      </c>
      <c r="K24" s="12">
        <v>0</v>
      </c>
      <c r="L24" s="12">
        <v>0</v>
      </c>
      <c r="M24" s="12">
        <v>6</v>
      </c>
      <c r="N24" s="12">
        <v>4</v>
      </c>
      <c r="O24" s="12">
        <v>4</v>
      </c>
      <c r="P24" s="12">
        <v>5</v>
      </c>
      <c r="Q24" s="12">
        <v>7</v>
      </c>
      <c r="R24" s="12"/>
      <c r="S24" s="2"/>
      <c r="T24" s="2"/>
      <c r="U24" s="11">
        <v>0</v>
      </c>
    </row>
    <row r="25" spans="1:21">
      <c r="A25" s="127"/>
      <c r="B25" s="2" t="s">
        <v>34</v>
      </c>
      <c r="C25" s="2">
        <f>ROUND((C24/(C24+C18+C20+C22))*100,0)</f>
        <v>0</v>
      </c>
      <c r="D25" s="2">
        <f t="shared" ref="D25:Q25" si="5">ROUND((D24/(D24+D18+D20+D22))*100,0)</f>
        <v>8</v>
      </c>
      <c r="E25" s="2">
        <f t="shared" si="5"/>
        <v>0</v>
      </c>
      <c r="F25" s="2">
        <f t="shared" si="5"/>
        <v>25</v>
      </c>
      <c r="G25" s="2">
        <f t="shared" si="5"/>
        <v>8</v>
      </c>
      <c r="H25" s="2">
        <f t="shared" si="5"/>
        <v>42</v>
      </c>
      <c r="I25" s="2">
        <f t="shared" si="5"/>
        <v>50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2">
        <f t="shared" si="5"/>
        <v>50</v>
      </c>
      <c r="N25" s="2">
        <f t="shared" si="5"/>
        <v>33</v>
      </c>
      <c r="O25" s="2">
        <f t="shared" si="5"/>
        <v>33</v>
      </c>
      <c r="P25" s="2">
        <f t="shared" si="5"/>
        <v>42</v>
      </c>
      <c r="Q25" s="2">
        <f t="shared" si="5"/>
        <v>88</v>
      </c>
      <c r="R25" s="2"/>
      <c r="S25" s="2"/>
      <c r="T25" s="2"/>
      <c r="U25" s="2"/>
    </row>
    <row r="26" spans="1:21">
      <c r="Q26" s="99" t="s">
        <v>252</v>
      </c>
    </row>
    <row r="27" spans="1:21">
      <c r="Q27" s="99">
        <v>4</v>
      </c>
    </row>
  </sheetData>
  <mergeCells count="12">
    <mergeCell ref="A1:T1"/>
    <mergeCell ref="A2:T2"/>
    <mergeCell ref="A3:A4"/>
    <mergeCell ref="B3:B4"/>
    <mergeCell ref="C3:R3"/>
    <mergeCell ref="S3:S4"/>
    <mergeCell ref="T3:T4"/>
    <mergeCell ref="U3:U4"/>
    <mergeCell ref="A18:A19"/>
    <mergeCell ref="A20:A21"/>
    <mergeCell ref="A22:A23"/>
    <mergeCell ref="A24:A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V24" sqref="V24"/>
    </sheetView>
  </sheetViews>
  <sheetFormatPr defaultRowHeight="15"/>
  <cols>
    <col min="1" max="1" width="7" customWidth="1"/>
    <col min="2" max="2" width="19" customWidth="1"/>
    <col min="3" max="3" width="3.140625" customWidth="1"/>
    <col min="4" max="22" width="3.7109375" customWidth="1"/>
    <col min="24" max="24" width="10" customWidth="1"/>
  </cols>
  <sheetData>
    <row r="1" spans="1:25" ht="21">
      <c r="A1" s="129" t="s">
        <v>256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5">
      <c r="A3" s="131" t="s">
        <v>0</v>
      </c>
      <c r="B3" s="131" t="s">
        <v>1</v>
      </c>
      <c r="C3" s="136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40"/>
      <c r="W3" s="131" t="s">
        <v>3</v>
      </c>
      <c r="X3" s="125" t="s">
        <v>4</v>
      </c>
      <c r="Y3" s="125" t="s">
        <v>5</v>
      </c>
    </row>
    <row r="4" spans="1:25" ht="54.75" customHeight="1">
      <c r="A4" s="131"/>
      <c r="B4" s="131"/>
      <c r="C4" s="1" t="s">
        <v>6</v>
      </c>
      <c r="D4" s="1" t="s">
        <v>66</v>
      </c>
      <c r="E4" s="1" t="s">
        <v>67</v>
      </c>
      <c r="F4" s="1" t="s">
        <v>68</v>
      </c>
      <c r="G4" s="1" t="s">
        <v>69</v>
      </c>
      <c r="H4" s="15" t="s">
        <v>86</v>
      </c>
      <c r="I4" s="1" t="s">
        <v>72</v>
      </c>
      <c r="J4" s="1" t="s">
        <v>87</v>
      </c>
      <c r="K4" s="15" t="s">
        <v>88</v>
      </c>
      <c r="L4" s="1" t="s">
        <v>89</v>
      </c>
      <c r="M4" s="15" t="s">
        <v>73</v>
      </c>
      <c r="N4" s="15" t="s">
        <v>90</v>
      </c>
      <c r="O4" s="15" t="s">
        <v>91</v>
      </c>
      <c r="P4" s="1" t="s">
        <v>12</v>
      </c>
      <c r="Q4" s="1" t="s">
        <v>13</v>
      </c>
      <c r="R4" s="1" t="s">
        <v>14</v>
      </c>
      <c r="S4" s="15" t="s">
        <v>16</v>
      </c>
      <c r="T4" s="1" t="s">
        <v>15</v>
      </c>
      <c r="U4" s="1"/>
      <c r="V4" s="17"/>
      <c r="W4" s="131"/>
      <c r="X4" s="125"/>
      <c r="Y4" s="125"/>
    </row>
    <row r="5" spans="1:25">
      <c r="A5" s="2">
        <v>1</v>
      </c>
      <c r="B5" s="2" t="s">
        <v>92</v>
      </c>
      <c r="C5" s="2">
        <v>8</v>
      </c>
      <c r="D5" s="2">
        <v>9</v>
      </c>
      <c r="E5" s="2">
        <v>9</v>
      </c>
      <c r="F5" s="2">
        <v>10</v>
      </c>
      <c r="G5" s="2">
        <v>10</v>
      </c>
      <c r="H5" s="2">
        <v>8</v>
      </c>
      <c r="I5" s="2">
        <v>7</v>
      </c>
      <c r="J5" s="2">
        <v>7</v>
      </c>
      <c r="K5" s="2">
        <v>7</v>
      </c>
      <c r="L5" s="2">
        <v>9</v>
      </c>
      <c r="M5" s="2">
        <v>7</v>
      </c>
      <c r="N5" s="2">
        <v>9</v>
      </c>
      <c r="O5" s="2">
        <v>9</v>
      </c>
      <c r="P5" s="2">
        <v>10</v>
      </c>
      <c r="Q5" s="2">
        <v>12</v>
      </c>
      <c r="R5" s="2">
        <v>10</v>
      </c>
      <c r="S5" s="2">
        <v>9</v>
      </c>
      <c r="T5" s="2">
        <v>9</v>
      </c>
      <c r="U5" s="2"/>
      <c r="V5" s="2"/>
      <c r="W5" s="2">
        <f>SUM(C5:V5)</f>
        <v>159</v>
      </c>
      <c r="X5" s="2">
        <f>ROUND(W5/18,1)</f>
        <v>8.8000000000000007</v>
      </c>
      <c r="Y5" s="2"/>
    </row>
    <row r="6" spans="1:25">
      <c r="A6" s="2">
        <v>2</v>
      </c>
      <c r="B6" t="s">
        <v>93</v>
      </c>
      <c r="C6" s="2">
        <v>6</v>
      </c>
      <c r="D6" s="2">
        <v>8</v>
      </c>
      <c r="E6" s="2">
        <v>7</v>
      </c>
      <c r="F6" s="2">
        <v>8</v>
      </c>
      <c r="G6" s="2">
        <v>8</v>
      </c>
      <c r="H6" s="2">
        <v>9</v>
      </c>
      <c r="I6" s="2">
        <v>8</v>
      </c>
      <c r="J6" s="2">
        <v>8</v>
      </c>
      <c r="K6" s="2">
        <v>7</v>
      </c>
      <c r="L6" s="2">
        <v>8</v>
      </c>
      <c r="M6" s="2">
        <v>6</v>
      </c>
      <c r="N6" s="2">
        <v>7</v>
      </c>
      <c r="O6" s="2">
        <v>9</v>
      </c>
      <c r="P6" s="2">
        <v>10</v>
      </c>
      <c r="Q6" s="106">
        <v>9</v>
      </c>
      <c r="R6" s="2">
        <v>8</v>
      </c>
      <c r="S6" s="2">
        <v>7</v>
      </c>
      <c r="T6" s="2" t="s">
        <v>26</v>
      </c>
      <c r="U6" s="2"/>
      <c r="V6" s="2"/>
      <c r="W6" s="2">
        <f>SUM(C6:V6)</f>
        <v>133</v>
      </c>
      <c r="X6" s="2">
        <f>ROUND(W6/17,1)</f>
        <v>7.8</v>
      </c>
      <c r="Y6" s="2"/>
    </row>
    <row r="7" spans="1:25">
      <c r="A7" s="2">
        <v>3</v>
      </c>
      <c r="B7" s="2" t="s">
        <v>94</v>
      </c>
      <c r="C7" s="2">
        <v>9</v>
      </c>
      <c r="D7" s="2">
        <v>10</v>
      </c>
      <c r="E7" s="2">
        <v>10</v>
      </c>
      <c r="F7" s="2">
        <v>11</v>
      </c>
      <c r="G7" s="2">
        <v>10</v>
      </c>
      <c r="H7" s="2">
        <v>10</v>
      </c>
      <c r="I7" s="2">
        <v>10</v>
      </c>
      <c r="J7" s="2">
        <v>10</v>
      </c>
      <c r="K7" s="2">
        <v>9</v>
      </c>
      <c r="L7" s="2">
        <v>10</v>
      </c>
      <c r="M7" s="2">
        <v>9</v>
      </c>
      <c r="N7" s="2">
        <v>10</v>
      </c>
      <c r="O7" s="2">
        <v>9</v>
      </c>
      <c r="P7" s="2">
        <v>11</v>
      </c>
      <c r="Q7" s="2">
        <v>10</v>
      </c>
      <c r="R7" s="2">
        <v>11</v>
      </c>
      <c r="S7" s="2">
        <v>10</v>
      </c>
      <c r="T7" s="2">
        <v>10</v>
      </c>
      <c r="U7" s="2"/>
      <c r="V7" s="2"/>
      <c r="W7" s="2">
        <f t="shared" ref="W7:W13" si="0">SUM(C7:V7)</f>
        <v>179</v>
      </c>
      <c r="X7" s="2">
        <f t="shared" ref="X7:X13" si="1">ROUND(W7/18,1)</f>
        <v>9.9</v>
      </c>
      <c r="Y7" s="2"/>
    </row>
    <row r="8" spans="1:25">
      <c r="A8" s="2">
        <v>4</v>
      </c>
      <c r="B8" s="2" t="s">
        <v>95</v>
      </c>
      <c r="C8" s="2">
        <v>7</v>
      </c>
      <c r="D8" s="2">
        <v>8</v>
      </c>
      <c r="E8" s="2">
        <v>7</v>
      </c>
      <c r="F8" s="2">
        <v>7</v>
      </c>
      <c r="G8" s="2">
        <v>6</v>
      </c>
      <c r="H8" s="2">
        <v>8</v>
      </c>
      <c r="I8" s="2">
        <v>7</v>
      </c>
      <c r="J8" s="2">
        <v>7</v>
      </c>
      <c r="K8" s="2">
        <v>7</v>
      </c>
      <c r="L8" s="2">
        <v>8</v>
      </c>
      <c r="M8" s="2">
        <v>6</v>
      </c>
      <c r="N8" s="2">
        <v>8</v>
      </c>
      <c r="O8" s="2">
        <v>9</v>
      </c>
      <c r="P8" s="2">
        <v>9</v>
      </c>
      <c r="Q8" s="2">
        <v>8</v>
      </c>
      <c r="R8" s="2">
        <v>8</v>
      </c>
      <c r="S8" s="2">
        <v>8</v>
      </c>
      <c r="T8" s="2">
        <v>12</v>
      </c>
      <c r="U8" s="2"/>
      <c r="V8" s="2"/>
      <c r="W8" s="2">
        <f t="shared" si="0"/>
        <v>140</v>
      </c>
      <c r="X8" s="2">
        <f t="shared" si="1"/>
        <v>7.8</v>
      </c>
      <c r="Y8" s="2"/>
    </row>
    <row r="9" spans="1:25">
      <c r="A9" s="2">
        <v>5</v>
      </c>
      <c r="B9" s="2" t="s">
        <v>96</v>
      </c>
      <c r="C9" s="2">
        <v>8</v>
      </c>
      <c r="D9" s="2">
        <v>8</v>
      </c>
      <c r="E9" s="2">
        <v>7</v>
      </c>
      <c r="F9" s="2">
        <v>9</v>
      </c>
      <c r="G9" s="2">
        <v>7</v>
      </c>
      <c r="H9" s="2">
        <v>8</v>
      </c>
      <c r="I9" s="2">
        <v>8</v>
      </c>
      <c r="J9" s="2">
        <v>8</v>
      </c>
      <c r="K9" s="2">
        <v>7</v>
      </c>
      <c r="L9" s="2">
        <v>8</v>
      </c>
      <c r="M9" s="2">
        <v>6</v>
      </c>
      <c r="N9" s="2">
        <v>8</v>
      </c>
      <c r="O9" s="2">
        <v>8</v>
      </c>
      <c r="P9" s="2">
        <v>10</v>
      </c>
      <c r="Q9" s="2">
        <v>9</v>
      </c>
      <c r="R9" s="2">
        <v>8</v>
      </c>
      <c r="S9" s="2">
        <v>8</v>
      </c>
      <c r="T9" s="2" t="s">
        <v>26</v>
      </c>
      <c r="U9" s="2"/>
      <c r="V9" s="2"/>
      <c r="W9" s="2">
        <f t="shared" si="0"/>
        <v>135</v>
      </c>
      <c r="X9" s="2">
        <f>ROUND(W9/17,1)</f>
        <v>7.9</v>
      </c>
      <c r="Y9" s="2"/>
    </row>
    <row r="10" spans="1:25">
      <c r="A10" s="2">
        <v>6</v>
      </c>
      <c r="B10" s="2" t="s">
        <v>97</v>
      </c>
      <c r="C10" s="2">
        <v>6</v>
      </c>
      <c r="D10" s="2">
        <v>6</v>
      </c>
      <c r="E10" s="2">
        <v>6</v>
      </c>
      <c r="F10" s="2">
        <v>7</v>
      </c>
      <c r="G10" s="2">
        <v>6</v>
      </c>
      <c r="H10" s="2">
        <v>7</v>
      </c>
      <c r="I10" s="2">
        <v>6</v>
      </c>
      <c r="J10" s="2">
        <v>6</v>
      </c>
      <c r="K10" s="2">
        <v>6</v>
      </c>
      <c r="L10" s="2">
        <v>8</v>
      </c>
      <c r="M10" s="2">
        <v>6</v>
      </c>
      <c r="N10" s="2">
        <v>7</v>
      </c>
      <c r="O10" s="2">
        <v>7</v>
      </c>
      <c r="P10" s="2">
        <v>9</v>
      </c>
      <c r="Q10" s="2">
        <v>9</v>
      </c>
      <c r="R10" s="2">
        <v>8</v>
      </c>
      <c r="S10" s="2">
        <v>7</v>
      </c>
      <c r="T10" s="2">
        <v>11</v>
      </c>
      <c r="U10" s="2"/>
      <c r="V10" s="2"/>
      <c r="W10" s="2">
        <f t="shared" si="0"/>
        <v>128</v>
      </c>
      <c r="X10" s="2">
        <f t="shared" si="1"/>
        <v>7.1</v>
      </c>
      <c r="Y10" s="2"/>
    </row>
    <row r="11" spans="1:25">
      <c r="A11" s="2">
        <v>7</v>
      </c>
      <c r="B11" s="2" t="s">
        <v>98</v>
      </c>
      <c r="C11" s="2">
        <v>10</v>
      </c>
      <c r="D11" s="2">
        <v>11</v>
      </c>
      <c r="E11" s="2">
        <v>11</v>
      </c>
      <c r="F11" s="2">
        <v>11</v>
      </c>
      <c r="G11" s="2">
        <v>11</v>
      </c>
      <c r="H11" s="2">
        <v>11</v>
      </c>
      <c r="I11" s="2">
        <v>11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11</v>
      </c>
      <c r="T11" s="2">
        <v>11</v>
      </c>
      <c r="U11" s="2"/>
      <c r="V11" s="2"/>
      <c r="W11" s="2">
        <f t="shared" si="0"/>
        <v>188</v>
      </c>
      <c r="X11" s="2">
        <f t="shared" si="1"/>
        <v>10.4</v>
      </c>
      <c r="Y11" s="2"/>
    </row>
    <row r="12" spans="1:25">
      <c r="A12" s="2">
        <v>8</v>
      </c>
      <c r="B12" s="2" t="s">
        <v>99</v>
      </c>
      <c r="C12" s="2">
        <v>8</v>
      </c>
      <c r="D12" s="2">
        <v>9</v>
      </c>
      <c r="E12" s="2">
        <v>9</v>
      </c>
      <c r="F12" s="2">
        <v>10</v>
      </c>
      <c r="G12" s="2">
        <v>9</v>
      </c>
      <c r="H12" s="2">
        <v>9</v>
      </c>
      <c r="I12" s="2">
        <v>9</v>
      </c>
      <c r="J12" s="2">
        <v>5</v>
      </c>
      <c r="K12" s="2">
        <v>7</v>
      </c>
      <c r="L12" s="2">
        <v>8</v>
      </c>
      <c r="M12" s="2">
        <v>7</v>
      </c>
      <c r="N12" s="2">
        <v>7</v>
      </c>
      <c r="O12" s="2">
        <v>8</v>
      </c>
      <c r="P12" s="2">
        <v>10</v>
      </c>
      <c r="Q12" s="2">
        <v>8</v>
      </c>
      <c r="R12" s="2">
        <v>8</v>
      </c>
      <c r="S12" s="2">
        <v>9</v>
      </c>
      <c r="T12" s="2">
        <v>9</v>
      </c>
      <c r="U12" s="2"/>
      <c r="V12" s="2"/>
      <c r="W12" s="2">
        <f t="shared" si="0"/>
        <v>149</v>
      </c>
      <c r="X12" s="2">
        <f t="shared" si="1"/>
        <v>8.3000000000000007</v>
      </c>
      <c r="Y12" s="2"/>
    </row>
    <row r="13" spans="1:25">
      <c r="A13" s="2">
        <v>9</v>
      </c>
      <c r="B13" s="2" t="s">
        <v>100</v>
      </c>
      <c r="C13" s="2">
        <v>9</v>
      </c>
      <c r="D13" s="2">
        <v>10</v>
      </c>
      <c r="E13" s="2">
        <v>10</v>
      </c>
      <c r="F13" s="2">
        <v>11</v>
      </c>
      <c r="G13" s="2">
        <v>10</v>
      </c>
      <c r="H13" s="2">
        <v>11</v>
      </c>
      <c r="I13" s="2">
        <v>10</v>
      </c>
      <c r="J13" s="2">
        <v>8</v>
      </c>
      <c r="K13" s="2">
        <v>8</v>
      </c>
      <c r="L13" s="2">
        <v>10</v>
      </c>
      <c r="M13" s="2">
        <v>10</v>
      </c>
      <c r="N13" s="2">
        <v>10</v>
      </c>
      <c r="O13" s="2">
        <v>9</v>
      </c>
      <c r="P13" s="2">
        <v>10</v>
      </c>
      <c r="Q13" s="2">
        <v>10</v>
      </c>
      <c r="R13" s="2">
        <v>10</v>
      </c>
      <c r="S13" s="2">
        <v>11</v>
      </c>
      <c r="T13" s="2">
        <v>10</v>
      </c>
      <c r="U13" s="2"/>
      <c r="V13" s="2"/>
      <c r="W13" s="2">
        <f t="shared" si="0"/>
        <v>177</v>
      </c>
      <c r="X13" s="2">
        <f t="shared" si="1"/>
        <v>9.8000000000000007</v>
      </c>
      <c r="Y13" s="2"/>
    </row>
    <row r="14" spans="1:25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126"/>
      <c r="B15" s="4" t="s">
        <v>33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/>
      <c r="V15" s="5"/>
      <c r="W15" s="2"/>
      <c r="X15" s="14">
        <f>ROUND(SUM(X5:X14)/9,1)</f>
        <v>8.6</v>
      </c>
      <c r="Y15" s="104">
        <v>0</v>
      </c>
    </row>
    <row r="16" spans="1:25">
      <c r="A16" s="127"/>
      <c r="B16" s="2" t="s">
        <v>34</v>
      </c>
      <c r="C16" s="2">
        <f>ROUND((C15/(C15+C17+C19+C21))*100,0)</f>
        <v>0</v>
      </c>
      <c r="D16" s="2">
        <f t="shared" ref="D16:T16" si="2">ROUND((D15/(D15+D17+D19+D21))*100,0)</f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/>
      <c r="V16" s="2"/>
      <c r="W16" s="2"/>
      <c r="X16" s="2"/>
      <c r="Y16" s="2"/>
    </row>
    <row r="17" spans="1:25">
      <c r="A17" s="126"/>
      <c r="B17" s="7" t="s">
        <v>35</v>
      </c>
      <c r="C17" s="8">
        <v>2</v>
      </c>
      <c r="D17" s="8">
        <v>1</v>
      </c>
      <c r="E17" s="8">
        <v>1</v>
      </c>
      <c r="F17" s="8">
        <v>0</v>
      </c>
      <c r="G17" s="8">
        <v>1</v>
      </c>
      <c r="H17" s="8">
        <v>0</v>
      </c>
      <c r="I17" s="8">
        <v>1</v>
      </c>
      <c r="J17" s="8">
        <v>2</v>
      </c>
      <c r="K17" s="8">
        <v>1</v>
      </c>
      <c r="L17" s="8">
        <v>0</v>
      </c>
      <c r="M17" s="8">
        <v>4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8">
        <v>0</v>
      </c>
      <c r="T17" s="8">
        <v>0</v>
      </c>
      <c r="U17" s="8"/>
      <c r="V17" s="8"/>
      <c r="W17" s="2"/>
      <c r="X17" s="2"/>
      <c r="Y17" s="7">
        <v>4</v>
      </c>
    </row>
    <row r="18" spans="1:25">
      <c r="A18" s="127"/>
      <c r="B18" s="2" t="s">
        <v>34</v>
      </c>
      <c r="C18" s="2">
        <f>ROUND((C17/(C17+C19+C21+C15))*100,0)</f>
        <v>22</v>
      </c>
      <c r="D18" s="2">
        <f t="shared" ref="D18:T18" si="3">ROUND((D17/(D17+D19+D21+D15))*100,0)</f>
        <v>11</v>
      </c>
      <c r="E18" s="2">
        <f t="shared" si="3"/>
        <v>11</v>
      </c>
      <c r="F18" s="2">
        <f t="shared" si="3"/>
        <v>0</v>
      </c>
      <c r="G18" s="2">
        <f t="shared" si="3"/>
        <v>11</v>
      </c>
      <c r="H18" s="2">
        <f t="shared" si="3"/>
        <v>0</v>
      </c>
      <c r="I18" s="2">
        <f t="shared" si="3"/>
        <v>11</v>
      </c>
      <c r="J18" s="2">
        <f t="shared" si="3"/>
        <v>22</v>
      </c>
      <c r="K18" s="2">
        <f t="shared" si="3"/>
        <v>11</v>
      </c>
      <c r="L18" s="2">
        <f t="shared" si="3"/>
        <v>0</v>
      </c>
      <c r="M18" s="2">
        <f t="shared" si="3"/>
        <v>44</v>
      </c>
      <c r="N18" s="2">
        <f t="shared" si="3"/>
        <v>0</v>
      </c>
      <c r="O18" s="2">
        <f t="shared" si="3"/>
        <v>0</v>
      </c>
      <c r="P18" s="2">
        <f t="shared" si="3"/>
        <v>0</v>
      </c>
      <c r="Q18" s="2">
        <f t="shared" si="3"/>
        <v>0</v>
      </c>
      <c r="R18" s="2">
        <f t="shared" si="3"/>
        <v>22</v>
      </c>
      <c r="S18" s="2">
        <f t="shared" si="3"/>
        <v>0</v>
      </c>
      <c r="T18" s="2">
        <f t="shared" si="3"/>
        <v>0</v>
      </c>
      <c r="U18" s="2"/>
      <c r="V18" s="2"/>
      <c r="W18" s="2"/>
      <c r="X18" s="2"/>
      <c r="Y18" s="2"/>
    </row>
    <row r="19" spans="1:25">
      <c r="A19" s="126"/>
      <c r="B19" s="9" t="s">
        <v>36</v>
      </c>
      <c r="C19" s="10">
        <v>6</v>
      </c>
      <c r="D19" s="10">
        <v>5</v>
      </c>
      <c r="E19" s="10">
        <v>5</v>
      </c>
      <c r="F19" s="10">
        <v>4</v>
      </c>
      <c r="G19" s="10">
        <v>4</v>
      </c>
      <c r="H19" s="10">
        <v>6</v>
      </c>
      <c r="I19" s="10">
        <v>5</v>
      </c>
      <c r="J19" s="10">
        <v>5</v>
      </c>
      <c r="K19" s="10">
        <v>7</v>
      </c>
      <c r="L19" s="10">
        <v>6</v>
      </c>
      <c r="M19" s="10">
        <v>5</v>
      </c>
      <c r="N19" s="10">
        <v>7</v>
      </c>
      <c r="O19" s="10">
        <v>6</v>
      </c>
      <c r="P19" s="10">
        <v>3</v>
      </c>
      <c r="Q19" s="10">
        <v>5</v>
      </c>
      <c r="R19" s="10">
        <v>4</v>
      </c>
      <c r="S19" s="10">
        <v>6</v>
      </c>
      <c r="T19" s="10">
        <v>2</v>
      </c>
      <c r="U19" s="10"/>
      <c r="V19" s="10"/>
      <c r="W19" s="2"/>
      <c r="X19" s="2"/>
      <c r="Y19" s="9">
        <v>4</v>
      </c>
    </row>
    <row r="20" spans="1:25">
      <c r="A20" s="127"/>
      <c r="B20" s="2" t="s">
        <v>34</v>
      </c>
      <c r="C20" s="2">
        <f>ROUND((C19/(C19+C21+C15+C17))*100,0)</f>
        <v>67</v>
      </c>
      <c r="D20" s="2">
        <f t="shared" ref="D20:T20" si="4">ROUND((D19/(D19+D21+D15+D17))*100,0)</f>
        <v>56</v>
      </c>
      <c r="E20" s="2">
        <f t="shared" si="4"/>
        <v>56</v>
      </c>
      <c r="F20" s="2">
        <f t="shared" si="4"/>
        <v>44</v>
      </c>
      <c r="G20" s="2">
        <f t="shared" si="4"/>
        <v>44</v>
      </c>
      <c r="H20" s="2">
        <f t="shared" si="4"/>
        <v>67</v>
      </c>
      <c r="I20" s="2">
        <f t="shared" si="4"/>
        <v>56</v>
      </c>
      <c r="J20" s="2">
        <f t="shared" si="4"/>
        <v>56</v>
      </c>
      <c r="K20" s="2">
        <f t="shared" si="4"/>
        <v>78</v>
      </c>
      <c r="L20" s="2">
        <f t="shared" si="4"/>
        <v>67</v>
      </c>
      <c r="M20" s="2">
        <f t="shared" si="4"/>
        <v>56</v>
      </c>
      <c r="N20" s="2">
        <f t="shared" si="4"/>
        <v>78</v>
      </c>
      <c r="O20" s="2">
        <f t="shared" si="4"/>
        <v>67</v>
      </c>
      <c r="P20" s="2">
        <f t="shared" si="4"/>
        <v>33</v>
      </c>
      <c r="Q20" s="2">
        <f t="shared" si="4"/>
        <v>56</v>
      </c>
      <c r="R20" s="2">
        <f t="shared" si="4"/>
        <v>44</v>
      </c>
      <c r="S20" s="2">
        <f t="shared" si="4"/>
        <v>67</v>
      </c>
      <c r="T20" s="2">
        <f t="shared" si="4"/>
        <v>29</v>
      </c>
      <c r="U20" s="2"/>
      <c r="V20" s="2"/>
      <c r="W20" s="2"/>
      <c r="X20" s="2"/>
      <c r="Y20" s="2"/>
    </row>
    <row r="21" spans="1:25">
      <c r="A21" s="126"/>
      <c r="B21" s="11" t="s">
        <v>37</v>
      </c>
      <c r="C21" s="12">
        <v>1</v>
      </c>
      <c r="D21" s="12">
        <v>3</v>
      </c>
      <c r="E21" s="12">
        <v>3</v>
      </c>
      <c r="F21" s="12">
        <v>5</v>
      </c>
      <c r="G21" s="12">
        <v>4</v>
      </c>
      <c r="H21" s="12">
        <v>3</v>
      </c>
      <c r="I21" s="12">
        <v>3</v>
      </c>
      <c r="J21" s="12">
        <v>2</v>
      </c>
      <c r="K21" s="12">
        <v>1</v>
      </c>
      <c r="L21" s="12">
        <v>3</v>
      </c>
      <c r="M21" s="12">
        <v>0</v>
      </c>
      <c r="N21" s="12">
        <v>2</v>
      </c>
      <c r="O21" s="12">
        <v>3</v>
      </c>
      <c r="P21" s="12">
        <v>6</v>
      </c>
      <c r="Q21" s="12">
        <v>4</v>
      </c>
      <c r="R21" s="12">
        <v>3</v>
      </c>
      <c r="S21" s="12">
        <v>3</v>
      </c>
      <c r="T21" s="12">
        <v>5</v>
      </c>
      <c r="U21" s="12"/>
      <c r="V21" s="12"/>
      <c r="W21" s="2"/>
      <c r="X21" s="2"/>
      <c r="Y21" s="11">
        <v>1</v>
      </c>
    </row>
    <row r="22" spans="1:25">
      <c r="A22" s="127"/>
      <c r="B22" s="2" t="s">
        <v>34</v>
      </c>
      <c r="C22" s="2">
        <f>ROUND((C21/(C21+C15+C17+C19))*100,0)</f>
        <v>11</v>
      </c>
      <c r="D22" s="2">
        <f t="shared" ref="D22:T22" si="5">ROUND((D21/(D21+D15+D17+D19))*100,0)</f>
        <v>33</v>
      </c>
      <c r="E22" s="2">
        <f t="shared" si="5"/>
        <v>33</v>
      </c>
      <c r="F22" s="2">
        <f t="shared" si="5"/>
        <v>56</v>
      </c>
      <c r="G22" s="2">
        <f t="shared" si="5"/>
        <v>44</v>
      </c>
      <c r="H22" s="2">
        <f t="shared" si="5"/>
        <v>33</v>
      </c>
      <c r="I22" s="2">
        <f t="shared" si="5"/>
        <v>33</v>
      </c>
      <c r="J22" s="2">
        <f t="shared" si="5"/>
        <v>22</v>
      </c>
      <c r="K22" s="2">
        <f t="shared" si="5"/>
        <v>11</v>
      </c>
      <c r="L22" s="2">
        <f t="shared" si="5"/>
        <v>33</v>
      </c>
      <c r="M22" s="2">
        <f t="shared" si="5"/>
        <v>0</v>
      </c>
      <c r="N22" s="2">
        <f t="shared" si="5"/>
        <v>22</v>
      </c>
      <c r="O22" s="2">
        <f t="shared" si="5"/>
        <v>33</v>
      </c>
      <c r="P22" s="2">
        <f t="shared" si="5"/>
        <v>67</v>
      </c>
      <c r="Q22" s="2">
        <f t="shared" si="5"/>
        <v>44</v>
      </c>
      <c r="R22" s="2">
        <f t="shared" si="5"/>
        <v>33</v>
      </c>
      <c r="S22" s="2">
        <f t="shared" si="5"/>
        <v>33</v>
      </c>
      <c r="T22" s="2">
        <f t="shared" si="5"/>
        <v>71</v>
      </c>
      <c r="U22" s="2"/>
      <c r="V22" s="2"/>
      <c r="W22" s="2"/>
      <c r="X22" s="2"/>
      <c r="Y22" s="2"/>
    </row>
    <row r="23" spans="1:25">
      <c r="A23" s="10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 t="s">
        <v>26</v>
      </c>
      <c r="U23" s="22"/>
      <c r="V23" s="22"/>
      <c r="W23" s="22"/>
      <c r="X23" s="22"/>
      <c r="Y23" s="22"/>
    </row>
    <row r="24" spans="1:25">
      <c r="T24">
        <v>2</v>
      </c>
    </row>
    <row r="25" spans="1:25">
      <c r="J25" t="s">
        <v>101</v>
      </c>
    </row>
  </sheetData>
  <mergeCells count="12">
    <mergeCell ref="A1:X1"/>
    <mergeCell ref="A2:X2"/>
    <mergeCell ref="A3:A4"/>
    <mergeCell ref="B3:B4"/>
    <mergeCell ref="C3:V3"/>
    <mergeCell ref="W3:W4"/>
    <mergeCell ref="X3:X4"/>
    <mergeCell ref="Y3:Y4"/>
    <mergeCell ref="A15:A16"/>
    <mergeCell ref="A17:A18"/>
    <mergeCell ref="A19:A20"/>
    <mergeCell ref="A21:A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topLeftCell="A4" workbookViewId="0">
      <selection activeCell="I31" sqref="I31"/>
    </sheetView>
  </sheetViews>
  <sheetFormatPr defaultRowHeight="15"/>
  <cols>
    <col min="1" max="1" width="7" customWidth="1"/>
    <col min="2" max="2" width="19" customWidth="1"/>
    <col min="3" max="3" width="3.140625" customWidth="1"/>
    <col min="4" max="22" width="3.7109375" customWidth="1"/>
    <col min="24" max="24" width="10" customWidth="1"/>
  </cols>
  <sheetData>
    <row r="1" spans="1:26" ht="21">
      <c r="A1" s="129" t="s">
        <v>257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6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6">
      <c r="A3" s="139" t="s">
        <v>0</v>
      </c>
      <c r="B3" s="139" t="s">
        <v>1</v>
      </c>
      <c r="C3" s="139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2"/>
      <c r="V3" s="2"/>
      <c r="W3" s="139" t="s">
        <v>3</v>
      </c>
      <c r="X3" s="138" t="s">
        <v>4</v>
      </c>
      <c r="Y3" s="138" t="s">
        <v>5</v>
      </c>
    </row>
    <row r="4" spans="1:26" ht="54.75" customHeight="1">
      <c r="A4" s="139"/>
      <c r="B4" s="139"/>
      <c r="C4" s="1" t="s">
        <v>6</v>
      </c>
      <c r="D4" s="1" t="s">
        <v>66</v>
      </c>
      <c r="E4" s="1" t="s">
        <v>67</v>
      </c>
      <c r="F4" s="1" t="s">
        <v>68</v>
      </c>
      <c r="G4" s="1" t="s">
        <v>69</v>
      </c>
      <c r="H4" s="15" t="s">
        <v>86</v>
      </c>
      <c r="I4" s="1" t="s">
        <v>72</v>
      </c>
      <c r="J4" s="1" t="s">
        <v>87</v>
      </c>
      <c r="K4" s="15" t="s">
        <v>88</v>
      </c>
      <c r="L4" s="1" t="s">
        <v>89</v>
      </c>
      <c r="M4" s="15" t="s">
        <v>73</v>
      </c>
      <c r="N4" s="15" t="s">
        <v>90</v>
      </c>
      <c r="O4" s="15" t="s">
        <v>91</v>
      </c>
      <c r="P4" s="1" t="s">
        <v>12</v>
      </c>
      <c r="Q4" s="1" t="s">
        <v>14</v>
      </c>
      <c r="R4" s="15" t="s">
        <v>16</v>
      </c>
      <c r="S4" s="1" t="s">
        <v>15</v>
      </c>
      <c r="U4" s="1"/>
      <c r="V4" s="13"/>
      <c r="W4" s="139"/>
      <c r="X4" s="138"/>
      <c r="Y4" s="138"/>
    </row>
    <row r="5" spans="1:26">
      <c r="A5" s="2">
        <v>1</v>
      </c>
      <c r="B5" s="2" t="s">
        <v>102</v>
      </c>
      <c r="C5" s="2">
        <v>7</v>
      </c>
      <c r="D5" s="2">
        <v>7</v>
      </c>
      <c r="E5" s="2">
        <v>8</v>
      </c>
      <c r="F5" s="2">
        <v>9</v>
      </c>
      <c r="G5" s="2">
        <v>6</v>
      </c>
      <c r="H5" s="2">
        <v>9</v>
      </c>
      <c r="I5" s="2">
        <v>10</v>
      </c>
      <c r="J5" s="2">
        <v>8</v>
      </c>
      <c r="K5" s="2">
        <v>8</v>
      </c>
      <c r="L5" s="2">
        <v>8</v>
      </c>
      <c r="M5" s="2">
        <v>9</v>
      </c>
      <c r="N5" s="2">
        <v>9</v>
      </c>
      <c r="O5" s="2">
        <v>7</v>
      </c>
      <c r="P5" s="2">
        <v>9</v>
      </c>
      <c r="Q5" s="2">
        <v>10</v>
      </c>
      <c r="R5" s="2">
        <v>9</v>
      </c>
      <c r="S5" s="2">
        <v>11</v>
      </c>
      <c r="T5" s="2"/>
      <c r="U5" s="2"/>
      <c r="V5" s="2"/>
      <c r="W5" s="2">
        <f>SUM(C5:V5)</f>
        <v>144</v>
      </c>
      <c r="X5" s="2">
        <f>ROUND(W5/17,1)</f>
        <v>8.5</v>
      </c>
      <c r="Y5" s="2" t="s">
        <v>103</v>
      </c>
    </row>
    <row r="6" spans="1:26">
      <c r="A6" s="2">
        <v>2</v>
      </c>
      <c r="B6" s="2" t="s">
        <v>104</v>
      </c>
      <c r="C6" s="2">
        <v>2</v>
      </c>
      <c r="D6" s="2">
        <v>2</v>
      </c>
      <c r="E6" s="2">
        <v>4</v>
      </c>
      <c r="F6" s="2">
        <v>4</v>
      </c>
      <c r="G6" s="2">
        <v>1</v>
      </c>
      <c r="H6" s="2">
        <v>4</v>
      </c>
      <c r="I6" s="2">
        <v>3</v>
      </c>
      <c r="J6" s="2">
        <v>3</v>
      </c>
      <c r="K6" s="2">
        <v>2</v>
      </c>
      <c r="L6" s="2">
        <v>3</v>
      </c>
      <c r="M6" s="2">
        <v>3</v>
      </c>
      <c r="N6" s="2">
        <v>3</v>
      </c>
      <c r="O6" s="2">
        <v>3</v>
      </c>
      <c r="P6" s="2">
        <v>4</v>
      </c>
      <c r="Q6" s="16">
        <v>5</v>
      </c>
      <c r="R6" s="2">
        <v>2</v>
      </c>
      <c r="S6" s="2">
        <v>8</v>
      </c>
      <c r="T6" s="2"/>
      <c r="U6" s="2"/>
      <c r="V6" s="2"/>
      <c r="W6" s="2">
        <f t="shared" ref="W6:W21" si="0">SUM(C6:V6)</f>
        <v>56</v>
      </c>
      <c r="X6" s="2">
        <f t="shared" ref="X6:X21" si="1">ROUND(W6/17,1)</f>
        <v>3.3</v>
      </c>
      <c r="Y6" s="2" t="s">
        <v>105</v>
      </c>
      <c r="Z6">
        <v>11</v>
      </c>
    </row>
    <row r="7" spans="1:26">
      <c r="A7" s="2">
        <v>3</v>
      </c>
      <c r="B7" s="2" t="s">
        <v>106</v>
      </c>
      <c r="C7" s="2">
        <v>8</v>
      </c>
      <c r="D7" s="2">
        <v>10</v>
      </c>
      <c r="E7" s="2">
        <v>10</v>
      </c>
      <c r="F7" s="2">
        <v>10</v>
      </c>
      <c r="G7" s="2">
        <v>9</v>
      </c>
      <c r="H7" s="2">
        <v>8</v>
      </c>
      <c r="I7" s="2">
        <v>9</v>
      </c>
      <c r="J7" s="2">
        <v>10</v>
      </c>
      <c r="K7" s="2">
        <v>10</v>
      </c>
      <c r="L7" s="2">
        <v>8</v>
      </c>
      <c r="M7" s="2">
        <v>7</v>
      </c>
      <c r="N7" s="2">
        <v>8</v>
      </c>
      <c r="O7" s="2">
        <v>9</v>
      </c>
      <c r="P7" s="2">
        <v>10</v>
      </c>
      <c r="Q7" s="2">
        <v>9</v>
      </c>
      <c r="R7" s="2">
        <v>11</v>
      </c>
      <c r="S7" s="2">
        <v>9</v>
      </c>
      <c r="T7" s="2"/>
      <c r="U7" s="2"/>
      <c r="V7" s="2"/>
      <c r="W7" s="2">
        <f t="shared" si="0"/>
        <v>155</v>
      </c>
      <c r="X7" s="2">
        <f t="shared" si="1"/>
        <v>9.1</v>
      </c>
      <c r="Y7" s="2" t="s">
        <v>107</v>
      </c>
    </row>
    <row r="8" spans="1:26">
      <c r="A8" s="2">
        <v>4</v>
      </c>
      <c r="B8" s="2" t="s">
        <v>108</v>
      </c>
      <c r="C8" s="2">
        <v>3</v>
      </c>
      <c r="D8" s="2">
        <v>2</v>
      </c>
      <c r="E8" s="2">
        <v>5</v>
      </c>
      <c r="F8" s="2">
        <v>4</v>
      </c>
      <c r="G8" s="2">
        <v>3</v>
      </c>
      <c r="H8" s="2">
        <v>6</v>
      </c>
      <c r="I8" s="2">
        <v>5</v>
      </c>
      <c r="J8" s="2">
        <v>4</v>
      </c>
      <c r="K8" s="2">
        <v>3</v>
      </c>
      <c r="L8" s="2">
        <v>2</v>
      </c>
      <c r="M8" s="2">
        <v>3</v>
      </c>
      <c r="N8" s="2">
        <v>4</v>
      </c>
      <c r="O8" s="2">
        <v>4</v>
      </c>
      <c r="P8" s="2">
        <v>5</v>
      </c>
      <c r="Q8" s="2">
        <v>6</v>
      </c>
      <c r="R8" s="2">
        <v>4</v>
      </c>
      <c r="S8" s="2">
        <v>9</v>
      </c>
      <c r="T8" s="2"/>
      <c r="U8" s="2"/>
      <c r="V8" s="2"/>
      <c r="W8" s="2">
        <f t="shared" si="0"/>
        <v>72</v>
      </c>
      <c r="X8" s="2">
        <f t="shared" si="1"/>
        <v>4.2</v>
      </c>
      <c r="Y8" s="2" t="s">
        <v>105</v>
      </c>
      <c r="Z8">
        <v>6</v>
      </c>
    </row>
    <row r="9" spans="1:26">
      <c r="A9" s="2">
        <v>5</v>
      </c>
      <c r="B9" s="2" t="s">
        <v>109</v>
      </c>
      <c r="C9" s="2">
        <v>7</v>
      </c>
      <c r="D9" s="2">
        <v>5</v>
      </c>
      <c r="E9" s="2">
        <v>7</v>
      </c>
      <c r="F9" s="2">
        <v>8</v>
      </c>
      <c r="G9" s="2">
        <v>5</v>
      </c>
      <c r="H9" s="2">
        <v>6</v>
      </c>
      <c r="I9" s="2">
        <v>7</v>
      </c>
      <c r="J9" s="2">
        <v>5</v>
      </c>
      <c r="K9" s="2">
        <v>6</v>
      </c>
      <c r="L9" s="2">
        <v>7</v>
      </c>
      <c r="M9" s="2">
        <v>6</v>
      </c>
      <c r="N9" s="2">
        <v>5</v>
      </c>
      <c r="O9" s="2">
        <v>4</v>
      </c>
      <c r="P9" s="2">
        <v>8</v>
      </c>
      <c r="Q9" s="2">
        <v>7</v>
      </c>
      <c r="R9" s="2">
        <v>6</v>
      </c>
      <c r="S9" s="2">
        <v>8</v>
      </c>
      <c r="T9" s="2"/>
      <c r="U9" s="2"/>
      <c r="V9" s="2"/>
      <c r="W9" s="2">
        <f t="shared" si="0"/>
        <v>107</v>
      </c>
      <c r="X9" s="2">
        <f t="shared" si="1"/>
        <v>6.3</v>
      </c>
      <c r="Y9" s="2" t="s">
        <v>43</v>
      </c>
    </row>
    <row r="10" spans="1:26">
      <c r="A10" s="2">
        <v>6</v>
      </c>
      <c r="B10" s="2" t="s">
        <v>110</v>
      </c>
      <c r="C10" s="2">
        <v>6</v>
      </c>
      <c r="D10" s="2">
        <v>6</v>
      </c>
      <c r="E10" s="2">
        <v>7</v>
      </c>
      <c r="F10" s="2">
        <v>8</v>
      </c>
      <c r="G10" s="2">
        <v>7</v>
      </c>
      <c r="H10" s="2">
        <v>8</v>
      </c>
      <c r="I10" s="2">
        <v>7</v>
      </c>
      <c r="J10" s="2">
        <v>7</v>
      </c>
      <c r="K10" s="2">
        <v>7</v>
      </c>
      <c r="L10" s="2">
        <v>7</v>
      </c>
      <c r="M10" s="2">
        <v>6</v>
      </c>
      <c r="N10" s="2">
        <v>6</v>
      </c>
      <c r="O10" s="2">
        <v>4</v>
      </c>
      <c r="P10" s="2">
        <v>9</v>
      </c>
      <c r="Q10" s="2">
        <v>8</v>
      </c>
      <c r="R10" s="2">
        <v>7</v>
      </c>
      <c r="S10" s="2">
        <v>11</v>
      </c>
      <c r="T10" s="2"/>
      <c r="U10" s="2"/>
      <c r="V10" s="2"/>
      <c r="W10" s="2">
        <f t="shared" si="0"/>
        <v>121</v>
      </c>
      <c r="X10" s="2">
        <f t="shared" si="1"/>
        <v>7.1</v>
      </c>
      <c r="Y10" s="2" t="s">
        <v>43</v>
      </c>
    </row>
    <row r="11" spans="1:26">
      <c r="A11" s="2">
        <v>7</v>
      </c>
      <c r="B11" s="2" t="s">
        <v>261</v>
      </c>
      <c r="C11" s="2">
        <v>9</v>
      </c>
      <c r="D11" s="2">
        <v>10</v>
      </c>
      <c r="E11" s="2">
        <v>10</v>
      </c>
      <c r="F11" s="2">
        <v>10</v>
      </c>
      <c r="G11" s="2">
        <v>9</v>
      </c>
      <c r="H11" s="2">
        <v>10</v>
      </c>
      <c r="I11" s="2">
        <v>11</v>
      </c>
      <c r="J11" s="2">
        <v>10</v>
      </c>
      <c r="K11" s="2">
        <v>10</v>
      </c>
      <c r="L11" s="2">
        <v>10</v>
      </c>
      <c r="M11" s="2">
        <v>9</v>
      </c>
      <c r="N11" s="2">
        <v>10</v>
      </c>
      <c r="O11" s="2">
        <v>10</v>
      </c>
      <c r="P11" s="2">
        <v>10</v>
      </c>
      <c r="Q11" s="2">
        <v>8</v>
      </c>
      <c r="R11" s="2">
        <v>11</v>
      </c>
      <c r="S11" s="18" t="s">
        <v>26</v>
      </c>
      <c r="T11" s="2"/>
      <c r="U11" s="2"/>
      <c r="V11" s="2"/>
      <c r="W11" s="2">
        <f t="shared" si="0"/>
        <v>157</v>
      </c>
      <c r="X11" s="2">
        <f>ROUND(W11/16,1)</f>
        <v>9.8000000000000007</v>
      </c>
      <c r="Y11" s="2" t="s">
        <v>107</v>
      </c>
    </row>
    <row r="12" spans="1:26">
      <c r="A12" s="2">
        <v>8</v>
      </c>
      <c r="B12" s="2" t="s">
        <v>111</v>
      </c>
      <c r="C12" s="2">
        <v>5</v>
      </c>
      <c r="D12" s="2">
        <v>5</v>
      </c>
      <c r="E12" s="2">
        <v>7</v>
      </c>
      <c r="F12" s="2">
        <v>7</v>
      </c>
      <c r="G12" s="2">
        <v>4</v>
      </c>
      <c r="H12" s="2">
        <v>6</v>
      </c>
      <c r="I12" s="2">
        <v>5</v>
      </c>
      <c r="J12" s="2">
        <v>4</v>
      </c>
      <c r="K12" s="2">
        <v>4</v>
      </c>
      <c r="L12" s="2">
        <v>4</v>
      </c>
      <c r="M12" s="2">
        <v>3</v>
      </c>
      <c r="N12" s="2">
        <v>5</v>
      </c>
      <c r="O12" s="2">
        <v>4</v>
      </c>
      <c r="P12" s="2">
        <v>5</v>
      </c>
      <c r="Q12" s="2">
        <v>9</v>
      </c>
      <c r="R12" s="2">
        <v>6</v>
      </c>
      <c r="S12" s="2">
        <v>8</v>
      </c>
      <c r="T12" s="2"/>
      <c r="U12" s="2"/>
      <c r="V12" s="2"/>
      <c r="W12" s="2">
        <f t="shared" si="0"/>
        <v>91</v>
      </c>
      <c r="X12" s="2">
        <f t="shared" si="1"/>
        <v>5.4</v>
      </c>
      <c r="Y12" s="2" t="s">
        <v>105</v>
      </c>
      <c r="Z12">
        <v>1</v>
      </c>
    </row>
    <row r="13" spans="1:26">
      <c r="A13" s="2">
        <v>9</v>
      </c>
      <c r="B13" s="2" t="s">
        <v>112</v>
      </c>
      <c r="C13" s="2">
        <v>2</v>
      </c>
      <c r="D13" s="2">
        <v>2</v>
      </c>
      <c r="E13" s="2">
        <v>4</v>
      </c>
      <c r="F13" s="2">
        <v>3</v>
      </c>
      <c r="G13" s="2">
        <v>3</v>
      </c>
      <c r="H13" s="2">
        <v>5</v>
      </c>
      <c r="I13" s="2">
        <v>5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 s="2">
        <v>3</v>
      </c>
      <c r="P13" s="2">
        <v>4</v>
      </c>
      <c r="Q13" s="2">
        <v>4</v>
      </c>
      <c r="R13" s="2">
        <v>4</v>
      </c>
      <c r="S13" s="2">
        <v>6</v>
      </c>
      <c r="T13" s="2"/>
      <c r="U13" s="2"/>
      <c r="V13" s="2"/>
      <c r="W13" s="2">
        <f t="shared" si="0"/>
        <v>60</v>
      </c>
      <c r="X13" s="2">
        <f t="shared" si="1"/>
        <v>3.5</v>
      </c>
      <c r="Y13" s="2" t="s">
        <v>105</v>
      </c>
      <c r="Z13">
        <v>10</v>
      </c>
    </row>
    <row r="14" spans="1:26">
      <c r="A14" s="2">
        <v>10</v>
      </c>
      <c r="B14" s="2" t="s">
        <v>113</v>
      </c>
      <c r="C14" s="2">
        <v>8</v>
      </c>
      <c r="D14" s="2">
        <v>9</v>
      </c>
      <c r="E14" s="2">
        <v>9</v>
      </c>
      <c r="F14" s="2">
        <v>10</v>
      </c>
      <c r="G14" s="2">
        <v>7</v>
      </c>
      <c r="H14" s="2">
        <v>10</v>
      </c>
      <c r="I14" s="2">
        <v>10</v>
      </c>
      <c r="J14" s="2">
        <v>5</v>
      </c>
      <c r="K14" s="2">
        <v>6</v>
      </c>
      <c r="L14" s="2">
        <v>8</v>
      </c>
      <c r="M14" s="2">
        <v>10</v>
      </c>
      <c r="N14" s="2">
        <v>10</v>
      </c>
      <c r="O14" s="2">
        <v>8</v>
      </c>
      <c r="P14" s="2">
        <v>10</v>
      </c>
      <c r="Q14" s="2">
        <v>11</v>
      </c>
      <c r="R14" s="2">
        <v>9</v>
      </c>
      <c r="S14" s="2">
        <v>11</v>
      </c>
      <c r="T14" s="2"/>
      <c r="U14" s="2"/>
      <c r="V14" s="2"/>
      <c r="W14" s="2">
        <f t="shared" si="0"/>
        <v>151</v>
      </c>
      <c r="X14" s="2">
        <f t="shared" si="1"/>
        <v>8.9</v>
      </c>
      <c r="Y14" s="2" t="s">
        <v>114</v>
      </c>
    </row>
    <row r="15" spans="1:26">
      <c r="A15" s="2">
        <v>11</v>
      </c>
      <c r="B15" s="2" t="s">
        <v>115</v>
      </c>
      <c r="C15" s="2">
        <v>6</v>
      </c>
      <c r="D15" s="2">
        <v>5</v>
      </c>
      <c r="E15" s="2">
        <v>7</v>
      </c>
      <c r="F15" s="2">
        <v>8</v>
      </c>
      <c r="G15" s="2">
        <v>6</v>
      </c>
      <c r="H15" s="2">
        <v>7</v>
      </c>
      <c r="I15" s="2">
        <v>7</v>
      </c>
      <c r="J15" s="2">
        <v>5</v>
      </c>
      <c r="K15" s="2">
        <v>4</v>
      </c>
      <c r="L15" s="2">
        <v>7</v>
      </c>
      <c r="M15" s="2">
        <v>5</v>
      </c>
      <c r="N15" s="2">
        <v>7</v>
      </c>
      <c r="O15" s="2">
        <v>6</v>
      </c>
      <c r="P15" s="2">
        <v>9</v>
      </c>
      <c r="Q15" s="2">
        <v>10</v>
      </c>
      <c r="R15" s="2">
        <v>8</v>
      </c>
      <c r="S15" s="2">
        <v>9</v>
      </c>
      <c r="T15" s="2"/>
      <c r="U15" s="2"/>
      <c r="V15" s="2"/>
      <c r="W15" s="2">
        <f t="shared" si="0"/>
        <v>116</v>
      </c>
      <c r="X15" s="2">
        <f t="shared" si="1"/>
        <v>6.8</v>
      </c>
      <c r="Y15" s="2" t="s">
        <v>43</v>
      </c>
    </row>
    <row r="16" spans="1:26">
      <c r="A16" s="2">
        <v>12</v>
      </c>
      <c r="B16" s="2" t="s">
        <v>116</v>
      </c>
      <c r="C16" s="2">
        <v>6</v>
      </c>
      <c r="D16" s="2">
        <v>5</v>
      </c>
      <c r="E16" s="2">
        <v>7</v>
      </c>
      <c r="F16" s="2">
        <v>7</v>
      </c>
      <c r="G16" s="2">
        <v>4</v>
      </c>
      <c r="H16" s="2">
        <v>6</v>
      </c>
      <c r="I16" s="2">
        <v>5</v>
      </c>
      <c r="J16" s="2">
        <v>5</v>
      </c>
      <c r="K16" s="2">
        <v>5</v>
      </c>
      <c r="L16" s="2">
        <v>7</v>
      </c>
      <c r="M16" s="2">
        <v>4</v>
      </c>
      <c r="N16" s="2">
        <v>7</v>
      </c>
      <c r="O16" s="2">
        <v>4</v>
      </c>
      <c r="P16" s="2">
        <v>7</v>
      </c>
      <c r="Q16" s="2">
        <v>9</v>
      </c>
      <c r="R16" s="2">
        <v>5</v>
      </c>
      <c r="S16" s="2">
        <v>9</v>
      </c>
      <c r="T16" s="2"/>
      <c r="U16" s="2"/>
      <c r="V16" s="2"/>
      <c r="W16" s="2">
        <f t="shared" si="0"/>
        <v>102</v>
      </c>
      <c r="X16" s="2">
        <f t="shared" si="1"/>
        <v>6</v>
      </c>
      <c r="Y16" s="2" t="s">
        <v>43</v>
      </c>
    </row>
    <row r="17" spans="1:25">
      <c r="A17" s="2">
        <v>13</v>
      </c>
      <c r="B17" s="2" t="s">
        <v>117</v>
      </c>
      <c r="C17" s="2">
        <v>7</v>
      </c>
      <c r="D17" s="2">
        <v>8</v>
      </c>
      <c r="E17" s="2">
        <v>8</v>
      </c>
      <c r="F17" s="2">
        <v>9</v>
      </c>
      <c r="G17" s="2">
        <v>8</v>
      </c>
      <c r="H17" s="2">
        <v>9</v>
      </c>
      <c r="I17" s="2">
        <v>10</v>
      </c>
      <c r="J17" s="2">
        <v>5</v>
      </c>
      <c r="K17" s="2">
        <v>5</v>
      </c>
      <c r="L17" s="2">
        <v>8</v>
      </c>
      <c r="M17" s="2">
        <v>6</v>
      </c>
      <c r="N17" s="2">
        <v>7</v>
      </c>
      <c r="O17" s="2">
        <v>7</v>
      </c>
      <c r="P17" s="2">
        <v>9</v>
      </c>
      <c r="Q17" s="2">
        <v>8</v>
      </c>
      <c r="R17" s="2">
        <v>8</v>
      </c>
      <c r="S17" s="2">
        <v>9</v>
      </c>
      <c r="T17" s="2"/>
      <c r="U17" s="2"/>
      <c r="V17" s="2"/>
      <c r="W17" s="2">
        <f t="shared" si="0"/>
        <v>131</v>
      </c>
      <c r="X17" s="2">
        <f t="shared" si="1"/>
        <v>7.7</v>
      </c>
      <c r="Y17" s="2" t="s">
        <v>43</v>
      </c>
    </row>
    <row r="18" spans="1:25">
      <c r="A18" s="2">
        <v>14</v>
      </c>
      <c r="B18" s="2" t="s">
        <v>118</v>
      </c>
      <c r="C18" s="2">
        <v>6</v>
      </c>
      <c r="D18" s="2">
        <v>6</v>
      </c>
      <c r="E18" s="2">
        <v>7</v>
      </c>
      <c r="F18" s="2">
        <v>7</v>
      </c>
      <c r="G18" s="2">
        <v>8</v>
      </c>
      <c r="H18" s="2">
        <v>8</v>
      </c>
      <c r="I18" s="2">
        <v>8</v>
      </c>
      <c r="J18" s="2">
        <v>6</v>
      </c>
      <c r="K18" s="2">
        <v>6</v>
      </c>
      <c r="L18" s="2">
        <v>8</v>
      </c>
      <c r="M18" s="2">
        <v>6</v>
      </c>
      <c r="N18" s="2">
        <v>7</v>
      </c>
      <c r="O18" s="2">
        <v>6</v>
      </c>
      <c r="P18" s="2">
        <v>10</v>
      </c>
      <c r="Q18" s="2">
        <v>9</v>
      </c>
      <c r="R18" s="2">
        <v>8</v>
      </c>
      <c r="S18" s="2">
        <v>9</v>
      </c>
      <c r="T18" s="2"/>
      <c r="U18" s="2"/>
      <c r="V18" s="2"/>
      <c r="W18" s="2">
        <f t="shared" si="0"/>
        <v>125</v>
      </c>
      <c r="X18" s="2">
        <f t="shared" si="1"/>
        <v>7.4</v>
      </c>
      <c r="Y18" s="2" t="s">
        <v>43</v>
      </c>
    </row>
    <row r="19" spans="1:25">
      <c r="A19" s="2">
        <v>15</v>
      </c>
      <c r="B19" s="2" t="s">
        <v>119</v>
      </c>
      <c r="C19" s="2">
        <v>8</v>
      </c>
      <c r="D19" s="2">
        <v>9</v>
      </c>
      <c r="E19" s="2">
        <v>9</v>
      </c>
      <c r="F19" s="2">
        <v>10</v>
      </c>
      <c r="G19" s="2">
        <v>6</v>
      </c>
      <c r="H19" s="2">
        <v>7</v>
      </c>
      <c r="I19" s="2">
        <v>7</v>
      </c>
      <c r="J19" s="2">
        <v>5</v>
      </c>
      <c r="K19" s="2">
        <v>5</v>
      </c>
      <c r="L19" s="2">
        <v>8</v>
      </c>
      <c r="M19" s="2">
        <v>5</v>
      </c>
      <c r="N19" s="2">
        <v>7</v>
      </c>
      <c r="O19" s="2">
        <v>8</v>
      </c>
      <c r="P19" s="2">
        <v>10</v>
      </c>
      <c r="Q19" s="2">
        <v>10</v>
      </c>
      <c r="R19" s="2">
        <v>9</v>
      </c>
      <c r="S19" s="19" t="s">
        <v>26</v>
      </c>
      <c r="T19" s="2"/>
      <c r="U19" s="2"/>
      <c r="V19" s="2"/>
      <c r="W19" s="2">
        <f t="shared" si="0"/>
        <v>123</v>
      </c>
      <c r="X19" s="2">
        <f>ROUND(W19/16,1)</f>
        <v>7.7</v>
      </c>
      <c r="Y19" s="2" t="s">
        <v>43</v>
      </c>
    </row>
    <row r="20" spans="1:25">
      <c r="A20" s="2">
        <v>16</v>
      </c>
      <c r="B20" s="2" t="s">
        <v>120</v>
      </c>
      <c r="C20" s="2">
        <v>4</v>
      </c>
      <c r="D20" s="2">
        <v>4</v>
      </c>
      <c r="E20" s="2">
        <v>5</v>
      </c>
      <c r="F20" s="2">
        <v>6</v>
      </c>
      <c r="G20" s="2">
        <v>5</v>
      </c>
      <c r="H20" s="2">
        <v>6</v>
      </c>
      <c r="I20" s="2">
        <v>6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4</v>
      </c>
      <c r="P20" s="2">
        <v>7</v>
      </c>
      <c r="Q20" s="2">
        <v>9</v>
      </c>
      <c r="R20" s="2">
        <v>5</v>
      </c>
      <c r="S20" s="2">
        <v>10</v>
      </c>
      <c r="T20" s="2"/>
      <c r="U20" s="2"/>
      <c r="V20" s="2"/>
      <c r="W20" s="2">
        <f t="shared" si="0"/>
        <v>96</v>
      </c>
      <c r="X20" s="2">
        <f t="shared" si="1"/>
        <v>5.6</v>
      </c>
      <c r="Y20" s="2" t="s">
        <v>43</v>
      </c>
    </row>
    <row r="21" spans="1:25">
      <c r="A21" s="2">
        <v>17</v>
      </c>
      <c r="B21" s="2" t="s">
        <v>121</v>
      </c>
      <c r="C21" s="2">
        <v>5</v>
      </c>
      <c r="D21" s="2">
        <v>5</v>
      </c>
      <c r="E21" s="2">
        <v>7</v>
      </c>
      <c r="F21" s="2">
        <v>7</v>
      </c>
      <c r="G21" s="2">
        <v>5</v>
      </c>
      <c r="H21" s="2">
        <v>7</v>
      </c>
      <c r="I21" s="2">
        <v>7</v>
      </c>
      <c r="J21" s="2">
        <v>5</v>
      </c>
      <c r="K21" s="2">
        <v>4</v>
      </c>
      <c r="L21" s="2">
        <v>7</v>
      </c>
      <c r="M21" s="2">
        <v>3</v>
      </c>
      <c r="N21" s="2">
        <v>5</v>
      </c>
      <c r="O21" s="2">
        <v>5</v>
      </c>
      <c r="P21" s="2">
        <v>7</v>
      </c>
      <c r="Q21" s="2">
        <v>8</v>
      </c>
      <c r="R21" s="2">
        <v>7</v>
      </c>
      <c r="S21" s="2">
        <v>11</v>
      </c>
      <c r="T21" s="2"/>
      <c r="U21" s="2"/>
      <c r="V21" s="2"/>
      <c r="W21" s="2">
        <f t="shared" si="0"/>
        <v>105</v>
      </c>
      <c r="X21" s="2">
        <f t="shared" si="1"/>
        <v>6.2</v>
      </c>
      <c r="Y21" s="2" t="s">
        <v>43</v>
      </c>
    </row>
    <row r="22" spans="1:25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126"/>
      <c r="B23" s="4" t="s">
        <v>33</v>
      </c>
      <c r="C23" s="5">
        <v>3</v>
      </c>
      <c r="D23" s="5">
        <v>3</v>
      </c>
      <c r="E23" s="5">
        <v>0</v>
      </c>
      <c r="F23" s="5">
        <v>1</v>
      </c>
      <c r="G23" s="5">
        <v>3</v>
      </c>
      <c r="H23" s="5">
        <v>0</v>
      </c>
      <c r="I23" s="5">
        <v>1</v>
      </c>
      <c r="J23" s="5">
        <v>2</v>
      </c>
      <c r="K23" s="5">
        <v>3</v>
      </c>
      <c r="L23" s="5">
        <v>3</v>
      </c>
      <c r="M23" s="5">
        <v>5</v>
      </c>
      <c r="N23" s="5">
        <v>2</v>
      </c>
      <c r="O23" s="5">
        <v>2</v>
      </c>
      <c r="P23" s="5">
        <v>0</v>
      </c>
      <c r="Q23" s="5">
        <v>0</v>
      </c>
      <c r="R23" s="5">
        <v>1</v>
      </c>
      <c r="S23" s="5">
        <v>0</v>
      </c>
      <c r="T23" s="5"/>
      <c r="U23" s="5"/>
      <c r="V23" s="5"/>
      <c r="W23" s="2"/>
      <c r="X23" s="20">
        <f>ROUND(SUM(X5:X22)/17,1)</f>
        <v>6.7</v>
      </c>
      <c r="Y23" s="2">
        <v>4</v>
      </c>
    </row>
    <row r="24" spans="1:25">
      <c r="A24" s="127"/>
      <c r="B24" s="2" t="s">
        <v>34</v>
      </c>
      <c r="C24" s="2">
        <f>ROUND((C23/(C23+C25+C27+C29))*100,0)</f>
        <v>18</v>
      </c>
      <c r="D24" s="2">
        <f t="shared" ref="D24:S24" si="2">ROUND((D23/(D23+D25+D27+D29))*100,0)</f>
        <v>18</v>
      </c>
      <c r="E24" s="2">
        <f t="shared" si="2"/>
        <v>0</v>
      </c>
      <c r="F24" s="2">
        <f t="shared" si="2"/>
        <v>6</v>
      </c>
      <c r="G24" s="2">
        <f t="shared" si="2"/>
        <v>18</v>
      </c>
      <c r="H24" s="2">
        <f t="shared" si="2"/>
        <v>0</v>
      </c>
      <c r="I24" s="2">
        <f t="shared" si="2"/>
        <v>6</v>
      </c>
      <c r="J24" s="2">
        <f t="shared" si="2"/>
        <v>12</v>
      </c>
      <c r="K24" s="2">
        <f t="shared" si="2"/>
        <v>18</v>
      </c>
      <c r="L24" s="2">
        <f t="shared" si="2"/>
        <v>18</v>
      </c>
      <c r="M24" s="2">
        <f t="shared" si="2"/>
        <v>29</v>
      </c>
      <c r="N24" s="2">
        <f t="shared" si="2"/>
        <v>12</v>
      </c>
      <c r="O24" s="2">
        <f t="shared" si="2"/>
        <v>12</v>
      </c>
      <c r="P24" s="2">
        <f t="shared" si="2"/>
        <v>0</v>
      </c>
      <c r="Q24" s="2">
        <f t="shared" si="2"/>
        <v>0</v>
      </c>
      <c r="R24" s="2">
        <f t="shared" si="2"/>
        <v>6</v>
      </c>
      <c r="S24" s="2">
        <f t="shared" si="2"/>
        <v>0</v>
      </c>
      <c r="T24" s="2"/>
      <c r="U24" s="2"/>
      <c r="V24" s="2"/>
      <c r="W24" s="2"/>
      <c r="X24" s="2"/>
      <c r="Y24" s="2"/>
    </row>
    <row r="25" spans="1:25">
      <c r="A25" s="126"/>
      <c r="B25" s="7" t="s">
        <v>35</v>
      </c>
      <c r="C25" s="8">
        <v>7</v>
      </c>
      <c r="D25" s="8">
        <v>8</v>
      </c>
      <c r="E25" s="8">
        <v>4</v>
      </c>
      <c r="F25" s="8">
        <v>3</v>
      </c>
      <c r="G25" s="8">
        <v>8</v>
      </c>
      <c r="H25" s="8">
        <v>7</v>
      </c>
      <c r="I25" s="8">
        <v>5</v>
      </c>
      <c r="J25" s="8">
        <v>11</v>
      </c>
      <c r="K25" s="8">
        <v>10</v>
      </c>
      <c r="L25" s="8">
        <v>2</v>
      </c>
      <c r="M25" s="8">
        <v>8</v>
      </c>
      <c r="N25" s="8">
        <v>6</v>
      </c>
      <c r="O25" s="8">
        <v>9</v>
      </c>
      <c r="P25" s="8">
        <v>4</v>
      </c>
      <c r="Q25" s="8">
        <v>3</v>
      </c>
      <c r="R25" s="8">
        <v>6</v>
      </c>
      <c r="S25" s="8">
        <v>1</v>
      </c>
      <c r="T25" s="8"/>
      <c r="U25" s="8"/>
      <c r="V25" s="8"/>
      <c r="W25" s="2"/>
      <c r="X25" s="2"/>
      <c r="Y25" s="2">
        <v>11</v>
      </c>
    </row>
    <row r="26" spans="1:25">
      <c r="A26" s="127"/>
      <c r="B26" s="2" t="s">
        <v>34</v>
      </c>
      <c r="C26" s="2">
        <f>ROUND((C25/(C25+C27+C29+C23))*100,0)</f>
        <v>41</v>
      </c>
      <c r="D26" s="2">
        <f t="shared" ref="D26:S26" si="3">ROUND((D25/(D25+D27+D29+D23))*100,0)</f>
        <v>47</v>
      </c>
      <c r="E26" s="2">
        <f t="shared" si="3"/>
        <v>24</v>
      </c>
      <c r="F26" s="2">
        <f t="shared" si="3"/>
        <v>18</v>
      </c>
      <c r="G26" s="2">
        <f t="shared" si="3"/>
        <v>47</v>
      </c>
      <c r="H26" s="2">
        <f t="shared" si="3"/>
        <v>41</v>
      </c>
      <c r="I26" s="2">
        <f t="shared" si="3"/>
        <v>29</v>
      </c>
      <c r="J26" s="2">
        <f t="shared" si="3"/>
        <v>65</v>
      </c>
      <c r="K26" s="2">
        <f t="shared" si="3"/>
        <v>59</v>
      </c>
      <c r="L26" s="2">
        <f t="shared" si="3"/>
        <v>12</v>
      </c>
      <c r="M26" s="2">
        <f t="shared" si="3"/>
        <v>47</v>
      </c>
      <c r="N26" s="2">
        <f t="shared" si="3"/>
        <v>35</v>
      </c>
      <c r="O26" s="2">
        <f t="shared" si="3"/>
        <v>53</v>
      </c>
      <c r="P26" s="2">
        <f t="shared" si="3"/>
        <v>24</v>
      </c>
      <c r="Q26" s="2">
        <f t="shared" si="3"/>
        <v>18</v>
      </c>
      <c r="R26" s="2">
        <f t="shared" si="3"/>
        <v>35</v>
      </c>
      <c r="S26" s="2">
        <f t="shared" si="3"/>
        <v>7</v>
      </c>
      <c r="T26" s="2"/>
      <c r="U26" s="2"/>
      <c r="V26" s="2"/>
      <c r="W26" s="2"/>
      <c r="X26" s="2"/>
      <c r="Y26" s="21"/>
    </row>
    <row r="27" spans="1:25">
      <c r="A27" s="126"/>
      <c r="B27" s="9" t="s">
        <v>36</v>
      </c>
      <c r="C27" s="10">
        <v>7</v>
      </c>
      <c r="D27" s="10">
        <v>4</v>
      </c>
      <c r="E27" s="10">
        <v>11</v>
      </c>
      <c r="F27" s="10">
        <v>9</v>
      </c>
      <c r="G27" s="10">
        <v>6</v>
      </c>
      <c r="H27" s="10">
        <v>8</v>
      </c>
      <c r="I27" s="10">
        <v>7</v>
      </c>
      <c r="J27" s="10">
        <v>2</v>
      </c>
      <c r="K27" s="10">
        <v>2</v>
      </c>
      <c r="L27" s="10">
        <v>11</v>
      </c>
      <c r="M27" s="10">
        <v>3</v>
      </c>
      <c r="N27" s="10">
        <v>7</v>
      </c>
      <c r="O27" s="10">
        <v>5</v>
      </c>
      <c r="P27" s="10">
        <v>8</v>
      </c>
      <c r="Q27" s="10">
        <v>10</v>
      </c>
      <c r="R27" s="10">
        <v>8</v>
      </c>
      <c r="S27" s="10">
        <v>9</v>
      </c>
      <c r="T27" s="10"/>
      <c r="U27" s="10"/>
      <c r="V27" s="10"/>
      <c r="W27" s="2"/>
      <c r="X27" s="2"/>
      <c r="Y27" s="2">
        <v>2</v>
      </c>
    </row>
    <row r="28" spans="1:25">
      <c r="A28" s="127"/>
      <c r="B28" s="2" t="s">
        <v>34</v>
      </c>
      <c r="C28" s="2">
        <f>ROUND((C27/(C27+C29+C23+C25))*100,0)</f>
        <v>41</v>
      </c>
      <c r="D28" s="2">
        <f t="shared" ref="D28:S28" si="4">ROUND((D27/(D27+D29+D23+D25))*100,0)</f>
        <v>24</v>
      </c>
      <c r="E28" s="2">
        <f t="shared" si="4"/>
        <v>65</v>
      </c>
      <c r="F28" s="2">
        <f t="shared" si="4"/>
        <v>53</v>
      </c>
      <c r="G28" s="2">
        <f t="shared" si="4"/>
        <v>35</v>
      </c>
      <c r="H28" s="2">
        <f t="shared" si="4"/>
        <v>47</v>
      </c>
      <c r="I28" s="2">
        <f t="shared" si="4"/>
        <v>41</v>
      </c>
      <c r="J28" s="2">
        <f t="shared" si="4"/>
        <v>12</v>
      </c>
      <c r="K28" s="2">
        <f t="shared" si="4"/>
        <v>12</v>
      </c>
      <c r="L28" s="2">
        <f t="shared" si="4"/>
        <v>65</v>
      </c>
      <c r="M28" s="2">
        <f t="shared" si="4"/>
        <v>18</v>
      </c>
      <c r="N28" s="2">
        <f t="shared" si="4"/>
        <v>41</v>
      </c>
      <c r="O28" s="2">
        <f t="shared" si="4"/>
        <v>29</v>
      </c>
      <c r="P28" s="2">
        <f t="shared" si="4"/>
        <v>47</v>
      </c>
      <c r="Q28" s="2">
        <f t="shared" si="4"/>
        <v>59</v>
      </c>
      <c r="R28" s="2">
        <f t="shared" si="4"/>
        <v>47</v>
      </c>
      <c r="S28" s="2">
        <f t="shared" si="4"/>
        <v>60</v>
      </c>
      <c r="T28" s="2"/>
      <c r="U28" s="2"/>
      <c r="V28" s="2"/>
      <c r="W28" s="2"/>
      <c r="X28" s="2"/>
      <c r="Y28" s="21">
        <v>0.15</v>
      </c>
    </row>
    <row r="29" spans="1:25">
      <c r="A29" s="126"/>
      <c r="B29" s="11" t="s">
        <v>37</v>
      </c>
      <c r="C29" s="12">
        <v>0</v>
      </c>
      <c r="D29" s="12">
        <v>2</v>
      </c>
      <c r="E29" s="12">
        <v>2</v>
      </c>
      <c r="F29" s="12">
        <v>4</v>
      </c>
      <c r="G29" s="12">
        <v>0</v>
      </c>
      <c r="H29" s="12">
        <v>2</v>
      </c>
      <c r="I29" s="12">
        <v>4</v>
      </c>
      <c r="J29" s="12">
        <v>2</v>
      </c>
      <c r="K29" s="12">
        <v>2</v>
      </c>
      <c r="L29" s="12">
        <v>1</v>
      </c>
      <c r="M29" s="12">
        <v>1</v>
      </c>
      <c r="N29" s="12">
        <v>2</v>
      </c>
      <c r="O29" s="12">
        <v>1</v>
      </c>
      <c r="P29" s="12">
        <v>5</v>
      </c>
      <c r="Q29" s="12">
        <v>4</v>
      </c>
      <c r="R29" s="12">
        <v>2</v>
      </c>
      <c r="S29" s="12">
        <v>5</v>
      </c>
      <c r="T29" s="12"/>
      <c r="U29" s="12"/>
      <c r="V29" s="12"/>
      <c r="W29" s="2"/>
      <c r="X29" s="2"/>
      <c r="Y29" s="2">
        <v>0</v>
      </c>
    </row>
    <row r="30" spans="1:25">
      <c r="A30" s="127"/>
      <c r="B30" s="2" t="s">
        <v>34</v>
      </c>
      <c r="C30" s="2">
        <f>ROUND((C29/(C29+C23+C25+C27))*100,0)</f>
        <v>0</v>
      </c>
      <c r="D30" s="2">
        <f t="shared" ref="D30:S30" si="5">ROUND((D29/(D29+D23+D25+D27))*100,0)</f>
        <v>12</v>
      </c>
      <c r="E30" s="2">
        <f t="shared" si="5"/>
        <v>12</v>
      </c>
      <c r="F30" s="2">
        <f t="shared" si="5"/>
        <v>24</v>
      </c>
      <c r="G30" s="2">
        <f t="shared" si="5"/>
        <v>0</v>
      </c>
      <c r="H30" s="2">
        <f t="shared" si="5"/>
        <v>12</v>
      </c>
      <c r="I30" s="2">
        <f t="shared" si="5"/>
        <v>24</v>
      </c>
      <c r="J30" s="2">
        <f t="shared" si="5"/>
        <v>12</v>
      </c>
      <c r="K30" s="2">
        <f t="shared" si="5"/>
        <v>12</v>
      </c>
      <c r="L30" s="2">
        <f t="shared" si="5"/>
        <v>6</v>
      </c>
      <c r="M30" s="2">
        <f t="shared" si="5"/>
        <v>6</v>
      </c>
      <c r="N30" s="2">
        <f t="shared" si="5"/>
        <v>12</v>
      </c>
      <c r="O30" s="2">
        <f t="shared" si="5"/>
        <v>6</v>
      </c>
      <c r="P30" s="2">
        <f t="shared" si="5"/>
        <v>29</v>
      </c>
      <c r="Q30" s="2">
        <f t="shared" si="5"/>
        <v>24</v>
      </c>
      <c r="R30" s="2">
        <f t="shared" si="5"/>
        <v>12</v>
      </c>
      <c r="S30" s="2">
        <f t="shared" si="5"/>
        <v>33</v>
      </c>
      <c r="T30" s="2"/>
      <c r="U30" s="2"/>
      <c r="V30" s="2"/>
      <c r="W30" s="2"/>
      <c r="X30" s="2"/>
      <c r="Y30" s="2"/>
    </row>
    <row r="31" spans="1:25">
      <c r="S31" s="99" t="s">
        <v>26</v>
      </c>
    </row>
    <row r="32" spans="1:25">
      <c r="S32" s="99">
        <v>2</v>
      </c>
    </row>
  </sheetData>
  <mergeCells count="12">
    <mergeCell ref="A1:X1"/>
    <mergeCell ref="A2:X2"/>
    <mergeCell ref="A3:A4"/>
    <mergeCell ref="B3:B4"/>
    <mergeCell ref="C3:T3"/>
    <mergeCell ref="W3:W4"/>
    <mergeCell ref="X3:X4"/>
    <mergeCell ref="Y3:Y4"/>
    <mergeCell ref="A23:A24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workbookViewId="0">
      <selection activeCell="AB26" sqref="AB26"/>
    </sheetView>
  </sheetViews>
  <sheetFormatPr defaultRowHeight="15"/>
  <cols>
    <col min="1" max="1" width="7" customWidth="1"/>
    <col min="2" max="2" width="19" customWidth="1"/>
    <col min="3" max="3" width="3.140625" customWidth="1"/>
    <col min="4" max="22" width="3.7109375" customWidth="1"/>
    <col min="24" max="24" width="10" customWidth="1"/>
  </cols>
  <sheetData>
    <row r="1" spans="1:25" ht="21">
      <c r="A1" s="129" t="s">
        <v>258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5">
      <c r="A3" s="139" t="s">
        <v>0</v>
      </c>
      <c r="B3" s="139" t="s">
        <v>1</v>
      </c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  <c r="W3" s="139" t="s">
        <v>3</v>
      </c>
      <c r="X3" s="138" t="s">
        <v>4</v>
      </c>
      <c r="Y3" s="138" t="s">
        <v>5</v>
      </c>
    </row>
    <row r="4" spans="1:25" ht="54.75" customHeight="1">
      <c r="A4" s="139"/>
      <c r="B4" s="139"/>
      <c r="C4" s="1" t="s">
        <v>6</v>
      </c>
      <c r="D4" s="1" t="s">
        <v>66</v>
      </c>
      <c r="E4" s="1" t="s">
        <v>67</v>
      </c>
      <c r="F4" s="1" t="s">
        <v>68</v>
      </c>
      <c r="G4" s="1" t="s">
        <v>69</v>
      </c>
      <c r="H4" s="15" t="s">
        <v>86</v>
      </c>
      <c r="I4" s="1" t="s">
        <v>72</v>
      </c>
      <c r="J4" s="15" t="s">
        <v>122</v>
      </c>
      <c r="K4" s="1" t="s">
        <v>87</v>
      </c>
      <c r="L4" s="15" t="s">
        <v>88</v>
      </c>
      <c r="M4" s="1" t="s">
        <v>89</v>
      </c>
      <c r="N4" s="15" t="s">
        <v>73</v>
      </c>
      <c r="O4" s="15" t="s">
        <v>90</v>
      </c>
      <c r="P4" s="15" t="s">
        <v>91</v>
      </c>
      <c r="Q4" s="1" t="s">
        <v>123</v>
      </c>
      <c r="R4" s="15" t="s">
        <v>124</v>
      </c>
      <c r="S4" s="1" t="s">
        <v>14</v>
      </c>
      <c r="T4" s="15" t="s">
        <v>16</v>
      </c>
      <c r="U4" s="1" t="s">
        <v>15</v>
      </c>
      <c r="V4" s="13"/>
      <c r="W4" s="139"/>
      <c r="X4" s="138"/>
      <c r="Y4" s="138"/>
    </row>
    <row r="5" spans="1:25">
      <c r="A5" s="2">
        <v>1</v>
      </c>
      <c r="B5" s="2" t="s">
        <v>125</v>
      </c>
      <c r="C5" s="2">
        <v>10</v>
      </c>
      <c r="D5" s="2">
        <v>10</v>
      </c>
      <c r="E5" s="2">
        <v>9</v>
      </c>
      <c r="F5" s="2">
        <v>10</v>
      </c>
      <c r="G5" s="2">
        <v>8</v>
      </c>
      <c r="H5" s="2">
        <v>9</v>
      </c>
      <c r="I5" s="2">
        <v>8</v>
      </c>
      <c r="J5" s="2">
        <v>9</v>
      </c>
      <c r="K5" s="2">
        <v>9</v>
      </c>
      <c r="L5" s="2">
        <v>9</v>
      </c>
      <c r="M5" s="2">
        <v>9</v>
      </c>
      <c r="N5" s="2">
        <v>9</v>
      </c>
      <c r="O5" s="2">
        <v>8</v>
      </c>
      <c r="P5" s="2">
        <v>9</v>
      </c>
      <c r="Q5" s="2">
        <v>10</v>
      </c>
      <c r="R5" s="2">
        <v>9</v>
      </c>
      <c r="S5" s="2">
        <v>10</v>
      </c>
      <c r="T5" s="2">
        <v>11</v>
      </c>
      <c r="U5" s="2">
        <v>8</v>
      </c>
      <c r="V5" s="2"/>
      <c r="W5" s="2">
        <f>SUM(C5:V5)</f>
        <v>174</v>
      </c>
      <c r="X5" s="2">
        <f>ROUND(W5/19,1)</f>
        <v>9.1999999999999993</v>
      </c>
      <c r="Y5" s="2" t="s">
        <v>126</v>
      </c>
    </row>
    <row r="6" spans="1:25">
      <c r="A6" s="2">
        <v>2</v>
      </c>
      <c r="B6" s="2" t="s">
        <v>127</v>
      </c>
      <c r="C6" s="2">
        <v>11</v>
      </c>
      <c r="D6" s="2">
        <v>11</v>
      </c>
      <c r="E6" s="2">
        <v>11</v>
      </c>
      <c r="F6" s="2">
        <v>11</v>
      </c>
      <c r="G6" s="2">
        <v>11</v>
      </c>
      <c r="H6" s="2">
        <v>11</v>
      </c>
      <c r="I6" s="2">
        <v>11</v>
      </c>
      <c r="J6" s="2">
        <v>11</v>
      </c>
      <c r="K6" s="2">
        <v>11</v>
      </c>
      <c r="L6" s="2">
        <v>10</v>
      </c>
      <c r="M6" s="2">
        <v>10</v>
      </c>
      <c r="N6" s="2">
        <v>10</v>
      </c>
      <c r="O6" s="2">
        <v>11</v>
      </c>
      <c r="P6" s="2">
        <v>10</v>
      </c>
      <c r="Q6" s="16">
        <v>10</v>
      </c>
      <c r="R6" s="2">
        <v>12</v>
      </c>
      <c r="S6" s="2">
        <v>11</v>
      </c>
      <c r="T6" s="2">
        <v>12</v>
      </c>
      <c r="U6" s="2" t="s">
        <v>41</v>
      </c>
      <c r="V6" s="2"/>
      <c r="W6" s="2">
        <f t="shared" ref="W6:W19" si="0">SUM(C6:V6)</f>
        <v>195</v>
      </c>
      <c r="X6" s="2">
        <f>ROUND(W6/18,1)</f>
        <v>10.8</v>
      </c>
      <c r="Y6" s="2" t="s">
        <v>128</v>
      </c>
    </row>
    <row r="7" spans="1:25">
      <c r="A7" s="2">
        <v>3</v>
      </c>
      <c r="B7" s="2" t="s">
        <v>129</v>
      </c>
      <c r="C7" s="2">
        <v>5</v>
      </c>
      <c r="D7" s="2">
        <v>7</v>
      </c>
      <c r="E7" s="2">
        <v>5</v>
      </c>
      <c r="F7" s="2">
        <v>5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3</v>
      </c>
      <c r="M7" s="2">
        <v>5</v>
      </c>
      <c r="N7" s="2">
        <v>3</v>
      </c>
      <c r="O7" s="2">
        <v>4</v>
      </c>
      <c r="P7" s="2">
        <v>4</v>
      </c>
      <c r="Q7" s="2">
        <v>6</v>
      </c>
      <c r="R7" s="2">
        <v>7</v>
      </c>
      <c r="S7" s="2">
        <v>2</v>
      </c>
      <c r="T7" s="2">
        <v>5</v>
      </c>
      <c r="U7" s="2" t="s">
        <v>41</v>
      </c>
      <c r="V7" s="2"/>
      <c r="W7" s="2">
        <f t="shared" si="0"/>
        <v>81</v>
      </c>
      <c r="X7" s="2">
        <f>ROUND(W7/18,1)</f>
        <v>4.5</v>
      </c>
      <c r="Y7" s="2" t="s">
        <v>130</v>
      </c>
    </row>
    <row r="8" spans="1:25">
      <c r="A8" s="2">
        <v>4</v>
      </c>
      <c r="B8" s="2" t="s">
        <v>131</v>
      </c>
      <c r="C8" s="2">
        <v>6</v>
      </c>
      <c r="D8" s="2">
        <v>7</v>
      </c>
      <c r="E8" s="2">
        <v>5</v>
      </c>
      <c r="F8" s="2">
        <v>6</v>
      </c>
      <c r="G8" s="2">
        <v>4</v>
      </c>
      <c r="H8" s="2">
        <v>6</v>
      </c>
      <c r="I8" s="2">
        <v>5</v>
      </c>
      <c r="J8" s="2">
        <v>5</v>
      </c>
      <c r="K8" s="2">
        <v>4</v>
      </c>
      <c r="L8" s="2">
        <v>4</v>
      </c>
      <c r="M8" s="2">
        <v>5</v>
      </c>
      <c r="N8" s="2">
        <v>4</v>
      </c>
      <c r="O8" s="2">
        <v>5</v>
      </c>
      <c r="P8" s="2">
        <v>6</v>
      </c>
      <c r="Q8" s="2">
        <v>6</v>
      </c>
      <c r="R8" s="2">
        <v>7</v>
      </c>
      <c r="S8" s="2">
        <v>6</v>
      </c>
      <c r="T8" s="2">
        <v>7</v>
      </c>
      <c r="U8" s="2" t="s">
        <v>41</v>
      </c>
      <c r="V8" s="2"/>
      <c r="W8" s="2">
        <f t="shared" si="0"/>
        <v>98</v>
      </c>
      <c r="X8" s="2">
        <f>ROUND(W8/18,1)</f>
        <v>5.4</v>
      </c>
      <c r="Y8" s="2" t="s">
        <v>133</v>
      </c>
    </row>
    <row r="9" spans="1:25">
      <c r="A9" s="2">
        <v>5</v>
      </c>
      <c r="B9" s="2" t="s">
        <v>132</v>
      </c>
      <c r="C9" s="2">
        <v>8</v>
      </c>
      <c r="D9" s="2">
        <v>8</v>
      </c>
      <c r="E9" s="2">
        <v>9</v>
      </c>
      <c r="F9" s="2">
        <v>10</v>
      </c>
      <c r="G9" s="2">
        <v>9</v>
      </c>
      <c r="H9" s="2">
        <v>9</v>
      </c>
      <c r="I9" s="2">
        <v>8</v>
      </c>
      <c r="J9" s="2">
        <v>9</v>
      </c>
      <c r="K9" s="2">
        <v>8</v>
      </c>
      <c r="L9" s="2">
        <v>9</v>
      </c>
      <c r="M9" s="2">
        <v>9</v>
      </c>
      <c r="N9" s="2">
        <v>8</v>
      </c>
      <c r="O9" s="2">
        <v>9</v>
      </c>
      <c r="P9" s="2">
        <v>8</v>
      </c>
      <c r="Q9" s="2">
        <v>9</v>
      </c>
      <c r="R9" s="2">
        <v>9</v>
      </c>
      <c r="S9" s="2">
        <v>8</v>
      </c>
      <c r="T9" s="2">
        <v>10</v>
      </c>
      <c r="U9" s="2">
        <v>5</v>
      </c>
      <c r="V9" s="2"/>
      <c r="W9" s="2">
        <f t="shared" si="0"/>
        <v>162</v>
      </c>
      <c r="X9" s="2">
        <f t="shared" ref="X9:X19" si="1">ROUND(W9/19,1)</f>
        <v>8.5</v>
      </c>
      <c r="Y9" s="2" t="s">
        <v>133</v>
      </c>
    </row>
    <row r="10" spans="1:25">
      <c r="A10" s="2">
        <v>6</v>
      </c>
      <c r="B10" s="2" t="s">
        <v>134</v>
      </c>
      <c r="C10" s="2">
        <v>6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5</v>
      </c>
      <c r="J10" s="2">
        <v>5</v>
      </c>
      <c r="K10" s="2">
        <v>5</v>
      </c>
      <c r="L10" s="2">
        <v>4</v>
      </c>
      <c r="M10" s="2">
        <v>5</v>
      </c>
      <c r="N10" s="2">
        <v>5</v>
      </c>
      <c r="O10" s="2">
        <v>4</v>
      </c>
      <c r="P10" s="2">
        <v>5</v>
      </c>
      <c r="Q10" s="2">
        <v>9</v>
      </c>
      <c r="R10" s="2">
        <v>6</v>
      </c>
      <c r="S10" s="2">
        <v>6</v>
      </c>
      <c r="T10" s="2">
        <v>6</v>
      </c>
      <c r="U10" s="2">
        <v>10</v>
      </c>
      <c r="V10" s="2"/>
      <c r="W10" s="2">
        <f t="shared" si="0"/>
        <v>111</v>
      </c>
      <c r="X10" s="2">
        <f t="shared" si="1"/>
        <v>5.8</v>
      </c>
      <c r="Y10" s="2" t="s">
        <v>133</v>
      </c>
    </row>
    <row r="11" spans="1:25">
      <c r="A11" s="2">
        <v>7</v>
      </c>
      <c r="B11" s="2" t="s">
        <v>135</v>
      </c>
      <c r="C11" s="2">
        <v>9</v>
      </c>
      <c r="D11" s="2">
        <v>8</v>
      </c>
      <c r="E11" s="2">
        <v>9</v>
      </c>
      <c r="F11" s="2">
        <v>9</v>
      </c>
      <c r="G11" s="2">
        <v>6</v>
      </c>
      <c r="H11" s="2">
        <v>7</v>
      </c>
      <c r="I11" s="2">
        <v>7</v>
      </c>
      <c r="J11" s="2">
        <v>7</v>
      </c>
      <c r="K11" s="2">
        <v>7</v>
      </c>
      <c r="L11" s="2">
        <v>7</v>
      </c>
      <c r="M11" s="2">
        <v>8</v>
      </c>
      <c r="N11" s="2">
        <v>5</v>
      </c>
      <c r="O11" s="2">
        <v>7</v>
      </c>
      <c r="P11" s="2">
        <v>6</v>
      </c>
      <c r="Q11" s="2">
        <v>10</v>
      </c>
      <c r="R11" s="2">
        <v>8</v>
      </c>
      <c r="S11" s="2">
        <v>7</v>
      </c>
      <c r="T11" s="2">
        <v>9</v>
      </c>
      <c r="U11" s="2">
        <v>10</v>
      </c>
      <c r="V11" s="2"/>
      <c r="W11" s="2">
        <f t="shared" si="0"/>
        <v>146</v>
      </c>
      <c r="X11" s="2">
        <f t="shared" si="1"/>
        <v>7.7</v>
      </c>
      <c r="Y11" s="2" t="s">
        <v>133</v>
      </c>
    </row>
    <row r="12" spans="1:25">
      <c r="A12" s="2">
        <v>8</v>
      </c>
      <c r="B12" s="2" t="s">
        <v>136</v>
      </c>
      <c r="C12" s="2">
        <v>6</v>
      </c>
      <c r="D12" s="2">
        <v>6</v>
      </c>
      <c r="E12" s="2">
        <v>5</v>
      </c>
      <c r="F12" s="2">
        <v>6</v>
      </c>
      <c r="G12" s="2">
        <v>4</v>
      </c>
      <c r="H12" s="2">
        <v>5</v>
      </c>
      <c r="I12" s="2">
        <v>5</v>
      </c>
      <c r="J12" s="2">
        <v>6</v>
      </c>
      <c r="K12" s="2">
        <v>4</v>
      </c>
      <c r="L12" s="2">
        <v>4</v>
      </c>
      <c r="M12" s="2">
        <v>6</v>
      </c>
      <c r="N12" s="2">
        <v>3</v>
      </c>
      <c r="O12" s="2">
        <v>5</v>
      </c>
      <c r="P12" s="2">
        <v>6</v>
      </c>
      <c r="Q12" s="2">
        <v>7</v>
      </c>
      <c r="R12" s="2">
        <v>5</v>
      </c>
      <c r="S12" s="2">
        <v>6</v>
      </c>
      <c r="T12" s="2">
        <v>5</v>
      </c>
      <c r="U12" s="2">
        <v>7</v>
      </c>
      <c r="V12" s="2"/>
      <c r="W12" s="2">
        <f t="shared" si="0"/>
        <v>101</v>
      </c>
      <c r="X12" s="2">
        <f t="shared" si="1"/>
        <v>5.3</v>
      </c>
      <c r="Y12" s="2" t="s">
        <v>133</v>
      </c>
    </row>
    <row r="13" spans="1:25">
      <c r="A13" s="2">
        <v>9</v>
      </c>
      <c r="B13" s="2" t="s">
        <v>137</v>
      </c>
      <c r="C13" s="2">
        <v>10</v>
      </c>
      <c r="D13" s="2">
        <v>10</v>
      </c>
      <c r="E13" s="2">
        <v>10</v>
      </c>
      <c r="F13" s="2">
        <v>11</v>
      </c>
      <c r="G13" s="2">
        <v>11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8</v>
      </c>
      <c r="O13" s="2">
        <v>10</v>
      </c>
      <c r="P13" s="2">
        <v>9</v>
      </c>
      <c r="Q13" s="2">
        <v>10</v>
      </c>
      <c r="R13" s="2">
        <v>9</v>
      </c>
      <c r="S13" s="2">
        <v>10</v>
      </c>
      <c r="T13" s="2">
        <v>11</v>
      </c>
      <c r="U13" s="2">
        <v>10</v>
      </c>
      <c r="V13" s="2"/>
      <c r="W13" s="2">
        <f t="shared" si="0"/>
        <v>189</v>
      </c>
      <c r="X13" s="2">
        <f t="shared" si="1"/>
        <v>9.9</v>
      </c>
      <c r="Y13" s="2" t="s">
        <v>126</v>
      </c>
    </row>
    <row r="14" spans="1:25">
      <c r="A14" s="2">
        <v>10</v>
      </c>
      <c r="B14" s="2" t="s">
        <v>138</v>
      </c>
      <c r="C14" s="2">
        <v>8</v>
      </c>
      <c r="D14" s="2">
        <v>9</v>
      </c>
      <c r="E14" s="2">
        <v>7</v>
      </c>
      <c r="F14" s="2">
        <v>8</v>
      </c>
      <c r="G14" s="2">
        <v>5</v>
      </c>
      <c r="H14" s="2">
        <v>6</v>
      </c>
      <c r="I14" s="2">
        <v>7</v>
      </c>
      <c r="J14" s="2">
        <v>6</v>
      </c>
      <c r="K14" s="2">
        <v>5</v>
      </c>
      <c r="L14" s="2">
        <v>6</v>
      </c>
      <c r="M14" s="2">
        <v>7</v>
      </c>
      <c r="N14" s="2">
        <v>5</v>
      </c>
      <c r="O14" s="2">
        <v>4</v>
      </c>
      <c r="P14" s="2">
        <v>5</v>
      </c>
      <c r="Q14" s="2">
        <v>7</v>
      </c>
      <c r="R14" s="2">
        <v>7</v>
      </c>
      <c r="S14" s="2">
        <v>7</v>
      </c>
      <c r="T14" s="2">
        <v>7</v>
      </c>
      <c r="U14" s="2" t="s">
        <v>41</v>
      </c>
      <c r="V14" s="2"/>
      <c r="W14" s="2">
        <f t="shared" si="0"/>
        <v>116</v>
      </c>
      <c r="X14" s="2">
        <f>ROUND(W14/18,1)</f>
        <v>6.4</v>
      </c>
      <c r="Y14" s="2" t="s">
        <v>133</v>
      </c>
    </row>
    <row r="15" spans="1:25">
      <c r="A15" s="2">
        <v>11</v>
      </c>
      <c r="B15" s="2" t="s">
        <v>139</v>
      </c>
      <c r="C15" s="2">
        <v>9</v>
      </c>
      <c r="D15" s="2">
        <v>8</v>
      </c>
      <c r="E15" s="2">
        <v>9</v>
      </c>
      <c r="F15" s="2">
        <v>8</v>
      </c>
      <c r="G15" s="2">
        <v>8</v>
      </c>
      <c r="H15" s="2">
        <v>8</v>
      </c>
      <c r="I15" s="2">
        <v>8</v>
      </c>
      <c r="J15" s="2">
        <v>8</v>
      </c>
      <c r="K15" s="2">
        <v>6</v>
      </c>
      <c r="L15" s="2">
        <v>7</v>
      </c>
      <c r="M15" s="2">
        <v>8</v>
      </c>
      <c r="N15" s="2">
        <v>7</v>
      </c>
      <c r="O15" s="2">
        <v>7</v>
      </c>
      <c r="P15" s="2">
        <v>9</v>
      </c>
      <c r="Q15" s="2">
        <v>9</v>
      </c>
      <c r="R15" s="2">
        <v>8</v>
      </c>
      <c r="S15" s="2">
        <v>8</v>
      </c>
      <c r="T15" s="2">
        <v>9</v>
      </c>
      <c r="U15" s="2" t="s">
        <v>41</v>
      </c>
      <c r="V15" s="2"/>
      <c r="W15" s="2">
        <f t="shared" si="0"/>
        <v>144</v>
      </c>
      <c r="X15" s="2">
        <f>ROUND(W15/18,1)</f>
        <v>8</v>
      </c>
      <c r="Y15" s="2" t="s">
        <v>133</v>
      </c>
    </row>
    <row r="16" spans="1:25">
      <c r="A16" s="2">
        <v>12</v>
      </c>
      <c r="B16" s="2" t="s">
        <v>140</v>
      </c>
      <c r="C16" s="2">
        <v>9</v>
      </c>
      <c r="D16" s="2">
        <v>8</v>
      </c>
      <c r="E16" s="2">
        <v>9</v>
      </c>
      <c r="F16" s="2">
        <v>9</v>
      </c>
      <c r="G16" s="2">
        <v>7</v>
      </c>
      <c r="H16" s="2">
        <v>9</v>
      </c>
      <c r="I16" s="2">
        <v>9</v>
      </c>
      <c r="J16" s="2">
        <v>10</v>
      </c>
      <c r="K16" s="2">
        <v>6</v>
      </c>
      <c r="L16" s="2">
        <v>6</v>
      </c>
      <c r="M16" s="2">
        <v>8</v>
      </c>
      <c r="N16" s="2">
        <v>7</v>
      </c>
      <c r="O16" s="2">
        <v>8</v>
      </c>
      <c r="P16" s="2">
        <v>7</v>
      </c>
      <c r="Q16" s="2">
        <v>9</v>
      </c>
      <c r="R16" s="2">
        <v>7</v>
      </c>
      <c r="S16" s="2">
        <v>8</v>
      </c>
      <c r="T16" s="2">
        <v>9</v>
      </c>
      <c r="U16" s="2">
        <v>8</v>
      </c>
      <c r="V16" s="2"/>
      <c r="W16" s="2">
        <v>148</v>
      </c>
      <c r="X16" s="2">
        <f t="shared" si="1"/>
        <v>7.8</v>
      </c>
      <c r="Y16" s="2" t="s">
        <v>133</v>
      </c>
    </row>
    <row r="17" spans="1:25">
      <c r="A17" s="2">
        <v>13</v>
      </c>
      <c r="B17" s="2" t="s">
        <v>141</v>
      </c>
      <c r="C17" s="2">
        <v>6</v>
      </c>
      <c r="D17" s="2">
        <v>6</v>
      </c>
      <c r="E17" s="2">
        <v>6</v>
      </c>
      <c r="F17" s="2">
        <v>6</v>
      </c>
      <c r="G17" s="2">
        <v>5</v>
      </c>
      <c r="H17" s="2">
        <v>7</v>
      </c>
      <c r="I17" s="2">
        <v>7</v>
      </c>
      <c r="J17" s="2">
        <v>6</v>
      </c>
      <c r="K17" s="2">
        <v>5</v>
      </c>
      <c r="L17" s="2">
        <v>6</v>
      </c>
      <c r="M17" s="2">
        <v>6</v>
      </c>
      <c r="N17" s="2">
        <v>4</v>
      </c>
      <c r="O17" s="2">
        <v>6</v>
      </c>
      <c r="P17" s="2">
        <v>8</v>
      </c>
      <c r="Q17" s="2">
        <v>7</v>
      </c>
      <c r="R17" s="2">
        <v>3</v>
      </c>
      <c r="S17" s="2">
        <v>5</v>
      </c>
      <c r="T17" s="2">
        <v>7</v>
      </c>
      <c r="U17" s="2">
        <v>5</v>
      </c>
      <c r="V17" s="2"/>
      <c r="W17" s="2">
        <f t="shared" si="0"/>
        <v>111</v>
      </c>
      <c r="X17" s="2">
        <f t="shared" si="1"/>
        <v>5.8</v>
      </c>
      <c r="Y17" s="2" t="s">
        <v>133</v>
      </c>
    </row>
    <row r="18" spans="1:25">
      <c r="A18" s="2">
        <v>14</v>
      </c>
      <c r="B18" s="2" t="s">
        <v>142</v>
      </c>
      <c r="C18" s="2">
        <v>8</v>
      </c>
      <c r="D18" s="2">
        <v>8</v>
      </c>
      <c r="E18" s="2">
        <v>7</v>
      </c>
      <c r="F18" s="2">
        <v>7</v>
      </c>
      <c r="G18" s="2">
        <v>6</v>
      </c>
      <c r="H18" s="2">
        <v>6</v>
      </c>
      <c r="I18" s="2">
        <v>7</v>
      </c>
      <c r="J18" s="2">
        <v>6</v>
      </c>
      <c r="K18" s="2">
        <v>6</v>
      </c>
      <c r="L18" s="2">
        <v>6</v>
      </c>
      <c r="M18" s="2">
        <v>5</v>
      </c>
      <c r="N18" s="2">
        <v>4</v>
      </c>
      <c r="O18" s="2">
        <v>7</v>
      </c>
      <c r="P18" s="2">
        <v>7</v>
      </c>
      <c r="Q18" s="2">
        <v>8</v>
      </c>
      <c r="R18" s="2">
        <v>6</v>
      </c>
      <c r="S18" s="2">
        <v>6</v>
      </c>
      <c r="T18" s="2">
        <v>8</v>
      </c>
      <c r="U18" s="2">
        <v>11</v>
      </c>
      <c r="V18" s="2"/>
      <c r="W18" s="2">
        <f t="shared" si="0"/>
        <v>129</v>
      </c>
      <c r="X18" s="2">
        <f t="shared" si="1"/>
        <v>6.8</v>
      </c>
      <c r="Y18" s="2" t="s">
        <v>133</v>
      </c>
    </row>
    <row r="19" spans="1:25">
      <c r="A19" s="2">
        <v>15</v>
      </c>
      <c r="B19" s="2" t="s">
        <v>143</v>
      </c>
      <c r="C19" s="2">
        <v>9</v>
      </c>
      <c r="D19" s="2">
        <v>9</v>
      </c>
      <c r="E19" s="2">
        <v>9</v>
      </c>
      <c r="F19" s="2">
        <v>10</v>
      </c>
      <c r="G19" s="2">
        <v>8</v>
      </c>
      <c r="H19" s="2">
        <v>10</v>
      </c>
      <c r="I19" s="2">
        <v>10</v>
      </c>
      <c r="J19" s="2">
        <v>10</v>
      </c>
      <c r="K19" s="2">
        <v>7</v>
      </c>
      <c r="L19" s="2">
        <v>8</v>
      </c>
      <c r="M19" s="2">
        <v>9</v>
      </c>
      <c r="N19" s="2">
        <v>8</v>
      </c>
      <c r="O19" s="2">
        <v>9</v>
      </c>
      <c r="P19" s="2">
        <v>9</v>
      </c>
      <c r="Q19" s="2">
        <v>10</v>
      </c>
      <c r="R19" s="2">
        <v>9</v>
      </c>
      <c r="S19" s="2">
        <v>11</v>
      </c>
      <c r="T19" s="2">
        <v>10</v>
      </c>
      <c r="U19" s="2">
        <v>11</v>
      </c>
      <c r="V19" s="2"/>
      <c r="W19" s="2">
        <f t="shared" si="0"/>
        <v>176</v>
      </c>
      <c r="X19" s="2">
        <f t="shared" si="1"/>
        <v>9.3000000000000007</v>
      </c>
      <c r="Y19" s="2" t="s">
        <v>126</v>
      </c>
    </row>
    <row r="20" spans="1: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126"/>
      <c r="B21" s="4" t="s">
        <v>33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/>
      <c r="W21" s="2"/>
      <c r="X21" s="20">
        <f>ROUND(SUM(X5:X20)/15,1)</f>
        <v>7.4</v>
      </c>
      <c r="Y21" s="2">
        <v>1</v>
      </c>
    </row>
    <row r="22" spans="1:25">
      <c r="A22" s="127"/>
      <c r="B22" s="2" t="s">
        <v>34</v>
      </c>
      <c r="C22" s="2">
        <f>ROUND((C21/(C21+C23+C25+C27))*100,0)</f>
        <v>0</v>
      </c>
      <c r="D22" s="2">
        <f t="shared" ref="D22:U22" si="2">ROUND((D21/(D21+D23+D25+D27))*100,0)</f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13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7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/>
      <c r="W22" s="2"/>
      <c r="X22" s="2"/>
      <c r="Y22" s="2"/>
    </row>
    <row r="23" spans="1:25">
      <c r="A23" s="126"/>
      <c r="B23" s="7" t="s">
        <v>35</v>
      </c>
      <c r="C23" s="8">
        <v>5</v>
      </c>
      <c r="D23" s="8">
        <v>3</v>
      </c>
      <c r="E23" s="8">
        <v>5</v>
      </c>
      <c r="F23" s="8">
        <v>5</v>
      </c>
      <c r="G23" s="8">
        <v>8</v>
      </c>
      <c r="H23" s="8">
        <v>6</v>
      </c>
      <c r="I23" s="8">
        <v>4</v>
      </c>
      <c r="J23" s="8">
        <v>9</v>
      </c>
      <c r="K23" s="8">
        <v>9</v>
      </c>
      <c r="L23" s="8">
        <v>8</v>
      </c>
      <c r="M23" s="8">
        <v>6</v>
      </c>
      <c r="N23" s="8">
        <v>6</v>
      </c>
      <c r="O23" s="8">
        <v>6</v>
      </c>
      <c r="P23" s="8">
        <v>6</v>
      </c>
      <c r="Q23" s="8">
        <v>2</v>
      </c>
      <c r="R23" s="8">
        <v>4</v>
      </c>
      <c r="S23" s="8">
        <v>6</v>
      </c>
      <c r="T23" s="8">
        <v>3</v>
      </c>
      <c r="U23" s="8">
        <v>2</v>
      </c>
      <c r="V23" s="8"/>
      <c r="W23" s="2"/>
      <c r="X23" s="2"/>
      <c r="Y23" s="2">
        <v>9</v>
      </c>
    </row>
    <row r="24" spans="1:25">
      <c r="A24" s="127"/>
      <c r="B24" s="2" t="s">
        <v>34</v>
      </c>
      <c r="C24" s="2">
        <f>ROUND((C23/(C23+C25+C27+C21))*100,0)</f>
        <v>33</v>
      </c>
      <c r="D24" s="2">
        <f t="shared" ref="D24:U24" si="3">ROUND((D23/(D23+D25+D27+D21))*100,0)</f>
        <v>20</v>
      </c>
      <c r="E24" s="2">
        <f t="shared" si="3"/>
        <v>33</v>
      </c>
      <c r="F24" s="2">
        <f t="shared" si="3"/>
        <v>33</v>
      </c>
      <c r="G24" s="2">
        <f t="shared" si="3"/>
        <v>53</v>
      </c>
      <c r="H24" s="2">
        <f t="shared" si="3"/>
        <v>40</v>
      </c>
      <c r="I24" s="2">
        <f t="shared" si="3"/>
        <v>27</v>
      </c>
      <c r="J24" s="2">
        <f t="shared" si="3"/>
        <v>60</v>
      </c>
      <c r="K24" s="2">
        <f t="shared" si="3"/>
        <v>60</v>
      </c>
      <c r="L24" s="2">
        <f t="shared" si="3"/>
        <v>53</v>
      </c>
      <c r="M24" s="2">
        <f t="shared" si="3"/>
        <v>40</v>
      </c>
      <c r="N24" s="2">
        <f t="shared" si="3"/>
        <v>40</v>
      </c>
      <c r="O24" s="2">
        <f t="shared" si="3"/>
        <v>40</v>
      </c>
      <c r="P24" s="2">
        <f t="shared" si="3"/>
        <v>40</v>
      </c>
      <c r="Q24" s="2">
        <f t="shared" si="3"/>
        <v>13</v>
      </c>
      <c r="R24" s="2">
        <f t="shared" si="3"/>
        <v>27</v>
      </c>
      <c r="S24" s="2">
        <f t="shared" si="3"/>
        <v>40</v>
      </c>
      <c r="T24" s="2">
        <f t="shared" si="3"/>
        <v>20</v>
      </c>
      <c r="U24" s="2">
        <f t="shared" si="3"/>
        <v>20</v>
      </c>
      <c r="V24" s="2"/>
      <c r="W24" s="2"/>
      <c r="X24" s="2"/>
      <c r="Y24" s="2"/>
    </row>
    <row r="25" spans="1:25">
      <c r="A25" s="126"/>
      <c r="B25" s="9" t="s">
        <v>36</v>
      </c>
      <c r="C25" s="10">
        <v>7</v>
      </c>
      <c r="D25" s="10">
        <v>9</v>
      </c>
      <c r="E25" s="10">
        <v>8</v>
      </c>
      <c r="F25" s="10">
        <v>5</v>
      </c>
      <c r="G25" s="10">
        <v>5</v>
      </c>
      <c r="H25" s="10">
        <v>6</v>
      </c>
      <c r="I25" s="10">
        <v>8</v>
      </c>
      <c r="J25" s="10">
        <v>3</v>
      </c>
      <c r="K25" s="10">
        <v>4</v>
      </c>
      <c r="L25" s="10">
        <v>5</v>
      </c>
      <c r="M25" s="10">
        <v>7</v>
      </c>
      <c r="N25" s="10">
        <v>6</v>
      </c>
      <c r="O25" s="10">
        <v>7</v>
      </c>
      <c r="P25" s="10">
        <v>8</v>
      </c>
      <c r="Q25" s="10">
        <v>8</v>
      </c>
      <c r="R25" s="10">
        <v>9</v>
      </c>
      <c r="S25" s="10">
        <v>5</v>
      </c>
      <c r="T25" s="10">
        <v>7</v>
      </c>
      <c r="U25" s="10">
        <v>3</v>
      </c>
      <c r="V25" s="10"/>
      <c r="W25" s="2"/>
      <c r="X25" s="2"/>
      <c r="Y25" s="2">
        <v>4</v>
      </c>
    </row>
    <row r="26" spans="1:25">
      <c r="A26" s="127"/>
      <c r="B26" s="2" t="s">
        <v>34</v>
      </c>
      <c r="C26" s="2">
        <f>ROUND((C25/(C25+C27+C21+C23))*100,0)</f>
        <v>47</v>
      </c>
      <c r="D26" s="2">
        <f t="shared" ref="D26:U26" si="4">ROUND((D25/(D25+D27+D21+D23))*100,0)</f>
        <v>60</v>
      </c>
      <c r="E26" s="2">
        <f t="shared" si="4"/>
        <v>53</v>
      </c>
      <c r="F26" s="2">
        <f t="shared" si="4"/>
        <v>33</v>
      </c>
      <c r="G26" s="2">
        <f t="shared" si="4"/>
        <v>33</v>
      </c>
      <c r="H26" s="2">
        <f t="shared" si="4"/>
        <v>40</v>
      </c>
      <c r="I26" s="2">
        <f t="shared" si="4"/>
        <v>53</v>
      </c>
      <c r="J26" s="2">
        <f t="shared" si="4"/>
        <v>20</v>
      </c>
      <c r="K26" s="2">
        <f t="shared" si="4"/>
        <v>27</v>
      </c>
      <c r="L26" s="2">
        <f t="shared" si="4"/>
        <v>33</v>
      </c>
      <c r="M26" s="2">
        <f t="shared" si="4"/>
        <v>47</v>
      </c>
      <c r="N26" s="2">
        <f t="shared" si="4"/>
        <v>40</v>
      </c>
      <c r="O26" s="2">
        <f t="shared" si="4"/>
        <v>47</v>
      </c>
      <c r="P26" s="2">
        <f t="shared" si="4"/>
        <v>53</v>
      </c>
      <c r="Q26" s="2">
        <f t="shared" si="4"/>
        <v>53</v>
      </c>
      <c r="R26" s="2">
        <f t="shared" si="4"/>
        <v>60</v>
      </c>
      <c r="S26" s="2">
        <f t="shared" si="4"/>
        <v>33</v>
      </c>
      <c r="T26" s="2">
        <f t="shared" si="4"/>
        <v>47</v>
      </c>
      <c r="U26" s="2">
        <f t="shared" si="4"/>
        <v>30</v>
      </c>
      <c r="V26" s="2"/>
      <c r="W26" s="2"/>
      <c r="X26" s="2"/>
      <c r="Y26" s="2"/>
    </row>
    <row r="27" spans="1:25">
      <c r="A27" s="126"/>
      <c r="B27" s="11" t="s">
        <v>37</v>
      </c>
      <c r="C27" s="12">
        <v>3</v>
      </c>
      <c r="D27" s="12">
        <v>3</v>
      </c>
      <c r="E27" s="12">
        <v>2</v>
      </c>
      <c r="F27" s="12">
        <v>5</v>
      </c>
      <c r="G27" s="12">
        <v>2</v>
      </c>
      <c r="H27" s="12">
        <v>3</v>
      </c>
      <c r="I27" s="12">
        <v>3</v>
      </c>
      <c r="J27" s="12">
        <v>3</v>
      </c>
      <c r="K27" s="12">
        <v>2</v>
      </c>
      <c r="L27" s="12">
        <v>2</v>
      </c>
      <c r="M27" s="12">
        <v>2</v>
      </c>
      <c r="N27" s="12">
        <v>1</v>
      </c>
      <c r="O27" s="12">
        <v>2</v>
      </c>
      <c r="P27" s="12">
        <v>1</v>
      </c>
      <c r="Q27" s="12">
        <v>5</v>
      </c>
      <c r="R27" s="12">
        <v>1</v>
      </c>
      <c r="S27" s="12">
        <v>4</v>
      </c>
      <c r="T27" s="12">
        <v>5</v>
      </c>
      <c r="U27" s="12">
        <v>5</v>
      </c>
      <c r="V27" s="12"/>
      <c r="W27" s="2"/>
      <c r="X27" s="2"/>
      <c r="Y27" s="2">
        <v>1</v>
      </c>
    </row>
    <row r="28" spans="1:25">
      <c r="A28" s="127"/>
      <c r="B28" s="2" t="s">
        <v>34</v>
      </c>
      <c r="C28" s="2">
        <f>ROUND((C27/(C27+C21+C23+C25))*100,0)</f>
        <v>20</v>
      </c>
      <c r="D28" s="2">
        <f t="shared" ref="D28:U28" si="5">ROUND((D27/(D27+D21+D23+D25))*100,0)</f>
        <v>20</v>
      </c>
      <c r="E28" s="2">
        <f t="shared" si="5"/>
        <v>13</v>
      </c>
      <c r="F28" s="2">
        <f t="shared" si="5"/>
        <v>33</v>
      </c>
      <c r="G28" s="2">
        <f t="shared" si="5"/>
        <v>13</v>
      </c>
      <c r="H28" s="2">
        <f t="shared" si="5"/>
        <v>20</v>
      </c>
      <c r="I28" s="2">
        <f t="shared" si="5"/>
        <v>20</v>
      </c>
      <c r="J28" s="2">
        <f t="shared" si="5"/>
        <v>20</v>
      </c>
      <c r="K28" s="2">
        <f t="shared" si="5"/>
        <v>13</v>
      </c>
      <c r="L28" s="2">
        <f t="shared" si="5"/>
        <v>13</v>
      </c>
      <c r="M28" s="2">
        <f t="shared" si="5"/>
        <v>13</v>
      </c>
      <c r="N28" s="2">
        <f t="shared" si="5"/>
        <v>7</v>
      </c>
      <c r="O28" s="2">
        <f t="shared" si="5"/>
        <v>13</v>
      </c>
      <c r="P28" s="2">
        <f t="shared" si="5"/>
        <v>7</v>
      </c>
      <c r="Q28" s="2">
        <f t="shared" si="5"/>
        <v>33</v>
      </c>
      <c r="R28" s="2">
        <f t="shared" si="5"/>
        <v>7</v>
      </c>
      <c r="S28" s="2">
        <f t="shared" si="5"/>
        <v>27</v>
      </c>
      <c r="T28" s="2">
        <f t="shared" si="5"/>
        <v>33</v>
      </c>
      <c r="U28" s="2">
        <f t="shared" si="5"/>
        <v>50</v>
      </c>
      <c r="V28" s="2"/>
      <c r="W28" s="2"/>
      <c r="X28" s="2"/>
      <c r="Y28" s="2"/>
    </row>
    <row r="29" spans="1:25">
      <c r="U29" t="s">
        <v>252</v>
      </c>
    </row>
    <row r="30" spans="1:25">
      <c r="U30">
        <v>5</v>
      </c>
    </row>
  </sheetData>
  <mergeCells count="12">
    <mergeCell ref="A1:X1"/>
    <mergeCell ref="A2:X2"/>
    <mergeCell ref="A3:A4"/>
    <mergeCell ref="B3:B4"/>
    <mergeCell ref="C3:V3"/>
    <mergeCell ref="W3:W4"/>
    <mergeCell ref="X3:X4"/>
    <mergeCell ref="Y3:Y4"/>
    <mergeCell ref="A21:A22"/>
    <mergeCell ref="A23:A24"/>
    <mergeCell ref="A25:A26"/>
    <mergeCell ref="A27:A2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selection activeCell="W26" sqref="W26"/>
    </sheetView>
  </sheetViews>
  <sheetFormatPr defaultRowHeight="15"/>
  <cols>
    <col min="1" max="1" width="7" customWidth="1"/>
    <col min="2" max="2" width="19.85546875" customWidth="1"/>
    <col min="3" max="3" width="3.140625" customWidth="1"/>
    <col min="4" max="22" width="3.7109375" customWidth="1"/>
    <col min="24" max="24" width="10" customWidth="1"/>
  </cols>
  <sheetData>
    <row r="1" spans="1:25" ht="21">
      <c r="A1" s="129" t="s">
        <v>247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5">
      <c r="A3" s="131" t="s">
        <v>0</v>
      </c>
      <c r="B3" s="131" t="s">
        <v>1</v>
      </c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  <c r="W3" s="131" t="s">
        <v>3</v>
      </c>
      <c r="X3" s="125" t="s">
        <v>4</v>
      </c>
      <c r="Y3" s="125" t="s">
        <v>5</v>
      </c>
    </row>
    <row r="4" spans="1:25" ht="54.75" customHeight="1">
      <c r="A4" s="131"/>
      <c r="B4" s="131"/>
      <c r="C4" s="1" t="s">
        <v>6</v>
      </c>
      <c r="D4" s="1" t="s">
        <v>66</v>
      </c>
      <c r="E4" s="1" t="s">
        <v>68</v>
      </c>
      <c r="F4" s="1" t="s">
        <v>69</v>
      </c>
      <c r="G4" s="15" t="s">
        <v>86</v>
      </c>
      <c r="H4" s="1" t="s">
        <v>72</v>
      </c>
      <c r="I4" s="15" t="s">
        <v>122</v>
      </c>
      <c r="J4" s="1" t="s">
        <v>87</v>
      </c>
      <c r="K4" s="15" t="s">
        <v>88</v>
      </c>
      <c r="L4" s="1" t="s">
        <v>89</v>
      </c>
      <c r="M4" s="15" t="s">
        <v>73</v>
      </c>
      <c r="N4" s="15" t="s">
        <v>90</v>
      </c>
      <c r="O4" s="15" t="s">
        <v>91</v>
      </c>
      <c r="P4" s="1" t="s">
        <v>123</v>
      </c>
      <c r="Q4" s="15" t="s">
        <v>124</v>
      </c>
      <c r="R4" s="1" t="s">
        <v>144</v>
      </c>
      <c r="S4" s="1" t="s">
        <v>15</v>
      </c>
      <c r="T4" s="15" t="s">
        <v>145</v>
      </c>
      <c r="V4" s="13"/>
      <c r="W4" s="131"/>
      <c r="X4" s="125"/>
      <c r="Y4" s="125"/>
    </row>
    <row r="5" spans="1:25">
      <c r="A5" s="2">
        <v>1</v>
      </c>
      <c r="B5" s="2" t="s">
        <v>236</v>
      </c>
      <c r="C5" s="2">
        <v>9</v>
      </c>
      <c r="D5" s="2">
        <v>9</v>
      </c>
      <c r="E5" s="2">
        <v>10</v>
      </c>
      <c r="F5" s="2">
        <v>10</v>
      </c>
      <c r="G5" s="2">
        <v>8</v>
      </c>
      <c r="H5" s="2">
        <v>7</v>
      </c>
      <c r="I5" s="2">
        <v>8</v>
      </c>
      <c r="J5" s="2">
        <v>8</v>
      </c>
      <c r="K5" s="2">
        <v>8</v>
      </c>
      <c r="L5" s="2">
        <v>9</v>
      </c>
      <c r="M5" s="2">
        <v>9</v>
      </c>
      <c r="N5" s="2">
        <v>8</v>
      </c>
      <c r="O5" s="2">
        <v>8</v>
      </c>
      <c r="P5" s="2">
        <v>8</v>
      </c>
      <c r="Q5" s="2">
        <v>10</v>
      </c>
      <c r="R5" s="2">
        <v>10</v>
      </c>
      <c r="S5" s="2">
        <v>11</v>
      </c>
      <c r="T5" s="2">
        <v>9</v>
      </c>
      <c r="U5" s="2"/>
      <c r="V5" s="2"/>
      <c r="W5" s="2">
        <f>SUM(C5:V5)</f>
        <v>159</v>
      </c>
      <c r="X5" s="2">
        <f>ROUND(W5/18,1)</f>
        <v>8.8000000000000007</v>
      </c>
      <c r="Y5" s="2" t="s">
        <v>39</v>
      </c>
    </row>
    <row r="6" spans="1:25">
      <c r="A6" s="2">
        <v>2</v>
      </c>
      <c r="B6" s="2" t="s">
        <v>237</v>
      </c>
      <c r="C6" s="2">
        <v>6</v>
      </c>
      <c r="D6" s="2">
        <v>7</v>
      </c>
      <c r="E6" s="2">
        <v>6</v>
      </c>
      <c r="F6" s="2">
        <v>5</v>
      </c>
      <c r="G6" s="2">
        <v>5</v>
      </c>
      <c r="H6" s="2">
        <v>6</v>
      </c>
      <c r="I6" s="2">
        <v>6</v>
      </c>
      <c r="J6" s="2">
        <v>6</v>
      </c>
      <c r="K6" s="2">
        <v>6</v>
      </c>
      <c r="L6" s="2">
        <v>6</v>
      </c>
      <c r="M6" s="2">
        <v>5</v>
      </c>
      <c r="N6" s="2">
        <v>5</v>
      </c>
      <c r="O6" s="2">
        <v>7</v>
      </c>
      <c r="P6" s="2">
        <v>7</v>
      </c>
      <c r="Q6" s="16">
        <v>7</v>
      </c>
      <c r="R6" s="2">
        <v>7</v>
      </c>
      <c r="S6" s="2">
        <v>9</v>
      </c>
      <c r="T6" s="2">
        <v>9</v>
      </c>
      <c r="U6" s="2"/>
      <c r="V6" s="2"/>
      <c r="W6" s="2">
        <f t="shared" ref="W6:W15" si="0">SUM(C6:V6)</f>
        <v>115</v>
      </c>
      <c r="X6" s="2">
        <f t="shared" ref="X6:X14" si="1">ROUND(W6/18,1)</f>
        <v>6.4</v>
      </c>
      <c r="Y6" s="2" t="s">
        <v>43</v>
      </c>
    </row>
    <row r="7" spans="1:25">
      <c r="A7" s="2">
        <v>3</v>
      </c>
      <c r="B7" s="2" t="s">
        <v>238</v>
      </c>
      <c r="C7" s="2">
        <v>7</v>
      </c>
      <c r="D7" s="2">
        <v>9</v>
      </c>
      <c r="E7" s="2">
        <v>10</v>
      </c>
      <c r="F7" s="2">
        <v>7</v>
      </c>
      <c r="G7" s="2">
        <v>9</v>
      </c>
      <c r="H7" s="2">
        <v>9</v>
      </c>
      <c r="I7" s="2">
        <v>6</v>
      </c>
      <c r="J7" s="2">
        <v>6</v>
      </c>
      <c r="K7" s="2">
        <v>7</v>
      </c>
      <c r="L7" s="2">
        <v>8</v>
      </c>
      <c r="M7" s="2">
        <v>6</v>
      </c>
      <c r="N7" s="2">
        <v>8</v>
      </c>
      <c r="O7" s="2">
        <v>10</v>
      </c>
      <c r="P7" s="2">
        <v>8</v>
      </c>
      <c r="Q7" s="2">
        <v>7</v>
      </c>
      <c r="R7" s="2">
        <v>10</v>
      </c>
      <c r="S7" s="2">
        <v>10</v>
      </c>
      <c r="T7" s="2">
        <v>10</v>
      </c>
      <c r="U7" s="2"/>
      <c r="V7" s="2"/>
      <c r="W7" s="2">
        <f t="shared" si="0"/>
        <v>147</v>
      </c>
      <c r="X7" s="2">
        <f t="shared" si="1"/>
        <v>8.1999999999999993</v>
      </c>
      <c r="Y7" s="2" t="s">
        <v>39</v>
      </c>
    </row>
    <row r="8" spans="1:25">
      <c r="A8" s="2">
        <v>4</v>
      </c>
      <c r="B8" s="2" t="s">
        <v>239</v>
      </c>
      <c r="C8" s="2">
        <v>10</v>
      </c>
      <c r="D8" s="2">
        <v>10</v>
      </c>
      <c r="E8" s="2">
        <v>11</v>
      </c>
      <c r="F8" s="2">
        <v>11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8</v>
      </c>
      <c r="N8" s="2">
        <v>9</v>
      </c>
      <c r="O8" s="2">
        <v>9</v>
      </c>
      <c r="P8" s="2">
        <v>10</v>
      </c>
      <c r="Q8" s="2">
        <v>11</v>
      </c>
      <c r="R8" s="2">
        <v>10</v>
      </c>
      <c r="S8" s="2" t="s">
        <v>246</v>
      </c>
      <c r="T8" s="2">
        <v>10</v>
      </c>
      <c r="U8" s="2"/>
      <c r="V8" s="2"/>
      <c r="W8" s="2">
        <f t="shared" si="0"/>
        <v>169</v>
      </c>
      <c r="X8" s="2">
        <f t="shared" si="1"/>
        <v>9.4</v>
      </c>
      <c r="Y8" s="2" t="s">
        <v>39</v>
      </c>
    </row>
    <row r="9" spans="1:25">
      <c r="A9" s="2">
        <v>5</v>
      </c>
      <c r="B9" s="2" t="s">
        <v>240</v>
      </c>
      <c r="C9" s="2">
        <v>8</v>
      </c>
      <c r="D9" s="2">
        <v>8</v>
      </c>
      <c r="E9" s="2">
        <v>10</v>
      </c>
      <c r="F9" s="2">
        <v>9</v>
      </c>
      <c r="G9" s="2">
        <v>7</v>
      </c>
      <c r="H9" s="2">
        <v>6</v>
      </c>
      <c r="I9" s="2">
        <v>7</v>
      </c>
      <c r="J9" s="2">
        <v>8</v>
      </c>
      <c r="K9" s="2">
        <v>8</v>
      </c>
      <c r="L9" s="2">
        <v>8</v>
      </c>
      <c r="M9" s="2">
        <v>5</v>
      </c>
      <c r="N9" s="2">
        <v>7</v>
      </c>
      <c r="O9" s="2">
        <v>8</v>
      </c>
      <c r="P9" s="2">
        <v>9</v>
      </c>
      <c r="Q9" s="2">
        <v>8</v>
      </c>
      <c r="R9" s="2">
        <v>4</v>
      </c>
      <c r="S9" s="2">
        <v>11</v>
      </c>
      <c r="T9" s="2">
        <v>9</v>
      </c>
      <c r="U9" s="2"/>
      <c r="V9" s="2"/>
      <c r="W9" s="2">
        <f t="shared" si="0"/>
        <v>140</v>
      </c>
      <c r="X9" s="2">
        <f t="shared" si="1"/>
        <v>7.8</v>
      </c>
      <c r="Y9" s="2" t="s">
        <v>43</v>
      </c>
    </row>
    <row r="10" spans="1:25">
      <c r="A10" s="2">
        <v>6</v>
      </c>
      <c r="B10" s="2" t="s">
        <v>241</v>
      </c>
      <c r="C10" s="2">
        <v>5</v>
      </c>
      <c r="D10" s="2">
        <v>7</v>
      </c>
      <c r="E10" s="2">
        <v>6</v>
      </c>
      <c r="F10" s="2">
        <v>4</v>
      </c>
      <c r="G10" s="2">
        <v>6</v>
      </c>
      <c r="H10" s="2">
        <v>6</v>
      </c>
      <c r="I10" s="2">
        <v>6</v>
      </c>
      <c r="J10" s="2">
        <v>5</v>
      </c>
      <c r="K10" s="2">
        <v>5</v>
      </c>
      <c r="L10" s="2">
        <v>7</v>
      </c>
      <c r="M10" s="2">
        <v>5</v>
      </c>
      <c r="N10" s="2">
        <v>6</v>
      </c>
      <c r="O10" s="2">
        <v>7</v>
      </c>
      <c r="P10" s="2">
        <v>7</v>
      </c>
      <c r="Q10" s="2">
        <v>6</v>
      </c>
      <c r="R10" s="2">
        <v>6</v>
      </c>
      <c r="S10" s="2">
        <v>9</v>
      </c>
      <c r="T10" s="2">
        <v>9</v>
      </c>
      <c r="U10" s="2"/>
      <c r="V10" s="2"/>
      <c r="W10" s="2">
        <f t="shared" si="0"/>
        <v>112</v>
      </c>
      <c r="X10" s="2">
        <f t="shared" si="1"/>
        <v>6.2</v>
      </c>
      <c r="Y10" s="2" t="s">
        <v>43</v>
      </c>
    </row>
    <row r="11" spans="1:25">
      <c r="A11" s="2">
        <v>7</v>
      </c>
      <c r="B11" s="2" t="s">
        <v>242</v>
      </c>
      <c r="C11" s="2">
        <v>7</v>
      </c>
      <c r="D11" s="2">
        <v>7</v>
      </c>
      <c r="E11" s="2">
        <v>7</v>
      </c>
      <c r="F11" s="2">
        <v>5</v>
      </c>
      <c r="G11" s="2">
        <v>6</v>
      </c>
      <c r="H11" s="2">
        <v>6</v>
      </c>
      <c r="I11" s="2">
        <v>6</v>
      </c>
      <c r="J11" s="2">
        <v>6</v>
      </c>
      <c r="K11" s="2">
        <v>6</v>
      </c>
      <c r="L11" s="2">
        <v>6</v>
      </c>
      <c r="M11" s="2">
        <v>4</v>
      </c>
      <c r="N11" s="2">
        <v>7</v>
      </c>
      <c r="O11" s="2">
        <v>6</v>
      </c>
      <c r="P11" s="2">
        <v>8</v>
      </c>
      <c r="Q11" s="2">
        <v>9</v>
      </c>
      <c r="R11" s="2">
        <v>4</v>
      </c>
      <c r="S11" s="2" t="s">
        <v>41</v>
      </c>
      <c r="T11" s="2">
        <v>9</v>
      </c>
      <c r="U11" s="2"/>
      <c r="V11" s="2"/>
      <c r="W11" s="2">
        <f t="shared" si="0"/>
        <v>109</v>
      </c>
      <c r="X11" s="2">
        <f t="shared" si="1"/>
        <v>6.1</v>
      </c>
      <c r="Y11" s="2" t="s">
        <v>43</v>
      </c>
    </row>
    <row r="12" spans="1:25">
      <c r="A12" s="2">
        <v>8</v>
      </c>
      <c r="B12" s="2" t="s">
        <v>243</v>
      </c>
      <c r="C12" s="2">
        <v>5</v>
      </c>
      <c r="D12" s="2">
        <v>4</v>
      </c>
      <c r="E12" s="2">
        <v>5</v>
      </c>
      <c r="F12" s="2">
        <v>4</v>
      </c>
      <c r="G12" s="2">
        <v>5</v>
      </c>
      <c r="H12" s="2">
        <v>5</v>
      </c>
      <c r="I12" s="2">
        <v>5</v>
      </c>
      <c r="J12" s="2">
        <v>4</v>
      </c>
      <c r="K12" s="2">
        <v>5</v>
      </c>
      <c r="L12" s="2">
        <v>6</v>
      </c>
      <c r="M12" s="2">
        <v>4</v>
      </c>
      <c r="N12" s="2">
        <v>5</v>
      </c>
      <c r="O12" s="2">
        <v>6</v>
      </c>
      <c r="P12" s="2">
        <v>8</v>
      </c>
      <c r="Q12" s="2">
        <v>6</v>
      </c>
      <c r="R12" s="2">
        <v>5</v>
      </c>
      <c r="S12" s="2">
        <v>8</v>
      </c>
      <c r="T12" s="2">
        <v>7</v>
      </c>
      <c r="U12" s="2"/>
      <c r="V12" s="2"/>
      <c r="W12" s="2">
        <f t="shared" si="0"/>
        <v>97</v>
      </c>
      <c r="X12" s="2">
        <f t="shared" si="1"/>
        <v>5.4</v>
      </c>
      <c r="Y12" s="2" t="s">
        <v>43</v>
      </c>
    </row>
    <row r="13" spans="1:25">
      <c r="A13" s="2">
        <v>9</v>
      </c>
      <c r="B13" s="2" t="s">
        <v>244</v>
      </c>
      <c r="C13" s="2">
        <v>10</v>
      </c>
      <c r="D13" s="2">
        <v>10</v>
      </c>
      <c r="E13" s="2">
        <v>11</v>
      </c>
      <c r="F13" s="2">
        <v>11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9</v>
      </c>
      <c r="N13" s="2">
        <v>10</v>
      </c>
      <c r="O13" s="2">
        <v>9</v>
      </c>
      <c r="P13" s="2">
        <v>10</v>
      </c>
      <c r="Q13" s="2">
        <v>12</v>
      </c>
      <c r="R13" s="2">
        <v>9</v>
      </c>
      <c r="S13" s="2">
        <v>10</v>
      </c>
      <c r="T13" s="2">
        <v>10</v>
      </c>
      <c r="U13" s="2"/>
      <c r="V13" s="2"/>
      <c r="W13" s="2">
        <f t="shared" si="0"/>
        <v>181</v>
      </c>
      <c r="X13" s="2">
        <f t="shared" si="1"/>
        <v>10.1</v>
      </c>
      <c r="Y13" s="2" t="s">
        <v>39</v>
      </c>
    </row>
    <row r="14" spans="1:25">
      <c r="A14" s="2">
        <v>10</v>
      </c>
      <c r="B14" s="2" t="s">
        <v>245</v>
      </c>
      <c r="C14" s="2">
        <v>6</v>
      </c>
      <c r="D14" s="2">
        <v>5</v>
      </c>
      <c r="E14" s="2">
        <v>6</v>
      </c>
      <c r="F14" s="2">
        <v>6</v>
      </c>
      <c r="G14" s="2">
        <v>4</v>
      </c>
      <c r="H14" s="2">
        <v>5</v>
      </c>
      <c r="I14" s="2">
        <v>5</v>
      </c>
      <c r="J14" s="2">
        <v>6</v>
      </c>
      <c r="K14" s="2">
        <v>6</v>
      </c>
      <c r="L14" s="2">
        <v>6</v>
      </c>
      <c r="M14" s="2">
        <v>5</v>
      </c>
      <c r="N14" s="2">
        <v>5</v>
      </c>
      <c r="O14" s="2">
        <v>6</v>
      </c>
      <c r="P14" s="2">
        <v>7</v>
      </c>
      <c r="Q14" s="2">
        <v>11</v>
      </c>
      <c r="R14" s="2">
        <v>4</v>
      </c>
      <c r="S14" s="2">
        <v>11</v>
      </c>
      <c r="T14" s="2">
        <v>10</v>
      </c>
      <c r="U14" s="2"/>
      <c r="V14" s="2"/>
      <c r="W14" s="2">
        <f t="shared" si="0"/>
        <v>114</v>
      </c>
      <c r="X14" s="2">
        <f t="shared" si="1"/>
        <v>6.3</v>
      </c>
      <c r="Y14" s="2" t="s">
        <v>43</v>
      </c>
    </row>
    <row r="15" spans="1:25">
      <c r="A15" s="126"/>
      <c r="B15" s="4" t="s">
        <v>33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/>
      <c r="V15" s="5"/>
      <c r="W15" s="2">
        <f t="shared" si="0"/>
        <v>0</v>
      </c>
      <c r="X15" s="14">
        <f>ROUND(SUM(X5:X14)/10,1)</f>
        <v>7.5</v>
      </c>
      <c r="Y15" s="2">
        <v>0</v>
      </c>
    </row>
    <row r="16" spans="1:25">
      <c r="A16" s="127"/>
      <c r="B16" s="2" t="s">
        <v>34</v>
      </c>
      <c r="C16" s="2">
        <f>ROUND((C15/(C15+C17+C19+C21))*100,0)</f>
        <v>0</v>
      </c>
      <c r="D16" s="2">
        <f t="shared" ref="D16:T16" si="2">ROUND((D15/(D15+D17+D19+D21))*100,0)</f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/>
      <c r="V16" s="2"/>
      <c r="W16" s="2"/>
      <c r="X16" s="2"/>
      <c r="Y16" s="2"/>
    </row>
    <row r="17" spans="1:25">
      <c r="A17" s="126"/>
      <c r="B17" s="7" t="s">
        <v>35</v>
      </c>
      <c r="C17" s="8">
        <v>4</v>
      </c>
      <c r="D17" s="8">
        <v>2</v>
      </c>
      <c r="E17" s="8">
        <v>2</v>
      </c>
      <c r="F17" s="8">
        <v>5</v>
      </c>
      <c r="G17" s="8">
        <v>5</v>
      </c>
      <c r="H17" s="8">
        <v>6</v>
      </c>
      <c r="I17" s="8">
        <v>5</v>
      </c>
      <c r="J17" s="8">
        <v>6</v>
      </c>
      <c r="K17" s="8">
        <v>5</v>
      </c>
      <c r="L17" s="8">
        <v>4</v>
      </c>
      <c r="M17" s="8">
        <v>7</v>
      </c>
      <c r="N17" s="8">
        <v>4</v>
      </c>
      <c r="O17" s="8">
        <v>3</v>
      </c>
      <c r="P17" s="8">
        <v>3</v>
      </c>
      <c r="Q17" s="8">
        <v>2</v>
      </c>
      <c r="R17" s="8">
        <v>5</v>
      </c>
      <c r="S17" s="8">
        <v>0</v>
      </c>
      <c r="T17" s="8">
        <v>0</v>
      </c>
      <c r="U17" s="8"/>
      <c r="V17" s="8"/>
      <c r="W17" s="2"/>
      <c r="X17" s="2"/>
      <c r="Y17" s="2">
        <v>6</v>
      </c>
    </row>
    <row r="18" spans="1:25">
      <c r="A18" s="127"/>
      <c r="B18" s="2" t="s">
        <v>34</v>
      </c>
      <c r="C18" s="2">
        <f>ROUND((C17/(C17+C19+C21+C15))*100,0)</f>
        <v>40</v>
      </c>
      <c r="D18" s="2">
        <f t="shared" ref="D18:T18" si="3">ROUND((D17/(D17+D19+D21+D15))*100,0)</f>
        <v>20</v>
      </c>
      <c r="E18" s="2">
        <f t="shared" si="3"/>
        <v>20</v>
      </c>
      <c r="F18" s="2">
        <f t="shared" si="3"/>
        <v>50</v>
      </c>
      <c r="G18" s="2">
        <f t="shared" si="3"/>
        <v>50</v>
      </c>
      <c r="H18" s="2">
        <f t="shared" si="3"/>
        <v>60</v>
      </c>
      <c r="I18" s="2">
        <f t="shared" si="3"/>
        <v>50</v>
      </c>
      <c r="J18" s="2">
        <f t="shared" si="3"/>
        <v>60</v>
      </c>
      <c r="K18" s="2">
        <f t="shared" si="3"/>
        <v>50</v>
      </c>
      <c r="L18" s="2">
        <f t="shared" si="3"/>
        <v>40</v>
      </c>
      <c r="M18" s="2">
        <f t="shared" si="3"/>
        <v>70</v>
      </c>
      <c r="N18" s="2">
        <f t="shared" si="3"/>
        <v>40</v>
      </c>
      <c r="O18" s="2">
        <f t="shared" si="3"/>
        <v>30</v>
      </c>
      <c r="P18" s="2">
        <f t="shared" si="3"/>
        <v>30</v>
      </c>
      <c r="Q18" s="2">
        <f t="shared" si="3"/>
        <v>20</v>
      </c>
      <c r="R18" s="2">
        <f t="shared" si="3"/>
        <v>50</v>
      </c>
      <c r="S18" s="2">
        <f t="shared" si="3"/>
        <v>0</v>
      </c>
      <c r="T18" s="2">
        <f t="shared" si="3"/>
        <v>0</v>
      </c>
      <c r="U18" s="2"/>
      <c r="V18" s="2"/>
      <c r="W18" s="2"/>
      <c r="X18" s="2"/>
      <c r="Y18" s="2"/>
    </row>
    <row r="19" spans="1:25">
      <c r="A19" s="126"/>
      <c r="B19" s="9" t="s">
        <v>36</v>
      </c>
      <c r="C19" s="10">
        <v>4</v>
      </c>
      <c r="D19" s="10">
        <v>6</v>
      </c>
      <c r="E19" s="10">
        <v>3</v>
      </c>
      <c r="F19" s="10">
        <v>2</v>
      </c>
      <c r="G19" s="10">
        <v>3</v>
      </c>
      <c r="H19" s="10">
        <v>2</v>
      </c>
      <c r="I19" s="10">
        <v>3</v>
      </c>
      <c r="J19" s="10">
        <v>2</v>
      </c>
      <c r="K19" s="10">
        <v>3</v>
      </c>
      <c r="L19" s="10">
        <v>4</v>
      </c>
      <c r="M19" s="10">
        <v>3</v>
      </c>
      <c r="N19" s="10">
        <v>5</v>
      </c>
      <c r="O19" s="10">
        <v>6</v>
      </c>
      <c r="P19" s="10">
        <v>6</v>
      </c>
      <c r="Q19" s="10">
        <v>4</v>
      </c>
      <c r="R19" s="10">
        <v>2</v>
      </c>
      <c r="S19" s="10">
        <v>3</v>
      </c>
      <c r="T19" s="10">
        <v>6</v>
      </c>
      <c r="U19" s="10"/>
      <c r="V19" s="10"/>
      <c r="W19" s="2"/>
      <c r="X19" s="2"/>
      <c r="Y19" s="2">
        <v>4</v>
      </c>
    </row>
    <row r="20" spans="1:25">
      <c r="A20" s="127"/>
      <c r="B20" s="2" t="s">
        <v>34</v>
      </c>
      <c r="C20" s="2">
        <f>ROUND((C19/(C19+C21+C15+C17))*100,0)</f>
        <v>40</v>
      </c>
      <c r="D20" s="2">
        <f t="shared" ref="D20:T20" si="4">ROUND((D19/(D19+D21+D15+D17))*100,0)</f>
        <v>60</v>
      </c>
      <c r="E20" s="2">
        <f t="shared" si="4"/>
        <v>30</v>
      </c>
      <c r="F20" s="2">
        <f t="shared" si="4"/>
        <v>20</v>
      </c>
      <c r="G20" s="2">
        <f t="shared" si="4"/>
        <v>30</v>
      </c>
      <c r="H20" s="2">
        <f t="shared" si="4"/>
        <v>20</v>
      </c>
      <c r="I20" s="2">
        <f t="shared" si="4"/>
        <v>30</v>
      </c>
      <c r="J20" s="2">
        <f t="shared" si="4"/>
        <v>20</v>
      </c>
      <c r="K20" s="2">
        <f t="shared" si="4"/>
        <v>30</v>
      </c>
      <c r="L20" s="2">
        <f t="shared" si="4"/>
        <v>40</v>
      </c>
      <c r="M20" s="2">
        <f t="shared" si="4"/>
        <v>30</v>
      </c>
      <c r="N20" s="2">
        <f t="shared" si="4"/>
        <v>50</v>
      </c>
      <c r="O20" s="2">
        <f t="shared" si="4"/>
        <v>60</v>
      </c>
      <c r="P20" s="2">
        <f t="shared" si="4"/>
        <v>60</v>
      </c>
      <c r="Q20" s="2">
        <f t="shared" si="4"/>
        <v>40</v>
      </c>
      <c r="R20" s="2">
        <f t="shared" si="4"/>
        <v>20</v>
      </c>
      <c r="S20" s="2">
        <f t="shared" si="4"/>
        <v>38</v>
      </c>
      <c r="T20" s="2">
        <f t="shared" si="4"/>
        <v>60</v>
      </c>
      <c r="U20" s="2"/>
      <c r="V20" s="2"/>
      <c r="W20" s="2"/>
      <c r="X20" s="2"/>
      <c r="Y20" s="2"/>
    </row>
    <row r="21" spans="1:25">
      <c r="A21" s="126"/>
      <c r="B21" s="11" t="s">
        <v>37</v>
      </c>
      <c r="C21" s="12">
        <v>2</v>
      </c>
      <c r="D21" s="12">
        <v>2</v>
      </c>
      <c r="E21" s="12">
        <v>5</v>
      </c>
      <c r="F21" s="12">
        <v>3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0</v>
      </c>
      <c r="N21" s="12">
        <v>1</v>
      </c>
      <c r="O21" s="12">
        <v>1</v>
      </c>
      <c r="P21" s="12">
        <v>1</v>
      </c>
      <c r="Q21" s="12">
        <v>4</v>
      </c>
      <c r="R21" s="12">
        <v>3</v>
      </c>
      <c r="S21" s="12">
        <v>5</v>
      </c>
      <c r="T21" s="12">
        <v>4</v>
      </c>
      <c r="U21" s="12"/>
      <c r="V21" s="12"/>
      <c r="W21" s="2"/>
      <c r="X21" s="2"/>
      <c r="Y21" s="2">
        <v>0</v>
      </c>
    </row>
    <row r="22" spans="1:25">
      <c r="A22" s="127"/>
      <c r="B22" s="2" t="s">
        <v>34</v>
      </c>
      <c r="C22" s="2">
        <f>ROUND((C21/(C21+C15+C17+C19))*100,0)</f>
        <v>20</v>
      </c>
      <c r="D22" s="2">
        <f t="shared" ref="D22:T22" si="5">ROUND((D21/(D21+D15+D17+D19))*100,0)</f>
        <v>20</v>
      </c>
      <c r="E22" s="2">
        <f t="shared" si="5"/>
        <v>50</v>
      </c>
      <c r="F22" s="2">
        <f t="shared" si="5"/>
        <v>30</v>
      </c>
      <c r="G22" s="2">
        <f t="shared" si="5"/>
        <v>20</v>
      </c>
      <c r="H22" s="2">
        <f t="shared" si="5"/>
        <v>20</v>
      </c>
      <c r="I22" s="2">
        <f t="shared" si="5"/>
        <v>20</v>
      </c>
      <c r="J22" s="2">
        <f t="shared" si="5"/>
        <v>20</v>
      </c>
      <c r="K22" s="2">
        <f t="shared" si="5"/>
        <v>20</v>
      </c>
      <c r="L22" s="2">
        <f t="shared" si="5"/>
        <v>20</v>
      </c>
      <c r="M22" s="2">
        <f t="shared" si="5"/>
        <v>0</v>
      </c>
      <c r="N22" s="2">
        <f t="shared" si="5"/>
        <v>10</v>
      </c>
      <c r="O22" s="2">
        <f t="shared" si="5"/>
        <v>10</v>
      </c>
      <c r="P22" s="2">
        <f t="shared" si="5"/>
        <v>10</v>
      </c>
      <c r="Q22" s="2">
        <f t="shared" si="5"/>
        <v>40</v>
      </c>
      <c r="R22" s="2">
        <f t="shared" si="5"/>
        <v>30</v>
      </c>
      <c r="S22" s="2">
        <f t="shared" si="5"/>
        <v>63</v>
      </c>
      <c r="T22" s="2">
        <f t="shared" si="5"/>
        <v>40</v>
      </c>
      <c r="U22" s="2"/>
      <c r="V22" s="2"/>
      <c r="W22" s="2"/>
      <c r="X22" s="2"/>
      <c r="Y22" s="2"/>
    </row>
    <row r="23" spans="1:25">
      <c r="S23" s="99" t="s">
        <v>252</v>
      </c>
    </row>
    <row r="24" spans="1:25">
      <c r="S24" s="99">
        <v>2</v>
      </c>
    </row>
  </sheetData>
  <mergeCells count="12">
    <mergeCell ref="A1:X1"/>
    <mergeCell ref="A2:X2"/>
    <mergeCell ref="A3:A4"/>
    <mergeCell ref="B3:B4"/>
    <mergeCell ref="C3:V3"/>
    <mergeCell ref="W3:W4"/>
    <mergeCell ref="X3:X4"/>
    <mergeCell ref="Y3:Y4"/>
    <mergeCell ref="A15:A16"/>
    <mergeCell ref="A17:A18"/>
    <mergeCell ref="A19:A20"/>
    <mergeCell ref="A21:A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selection activeCell="AB15" sqref="AB15"/>
    </sheetView>
  </sheetViews>
  <sheetFormatPr defaultRowHeight="15"/>
  <cols>
    <col min="1" max="1" width="7" customWidth="1"/>
    <col min="2" max="2" width="20.140625" customWidth="1"/>
    <col min="3" max="3" width="3.140625" customWidth="1"/>
    <col min="4" max="22" width="3.7109375" customWidth="1"/>
    <col min="24" max="24" width="10" customWidth="1"/>
  </cols>
  <sheetData>
    <row r="1" spans="1:27" ht="21">
      <c r="A1" s="129" t="s">
        <v>259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7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7">
      <c r="A3" s="139" t="s">
        <v>0</v>
      </c>
      <c r="B3" s="139" t="s">
        <v>1</v>
      </c>
      <c r="C3" s="139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2"/>
      <c r="V3" s="2"/>
      <c r="W3" s="139" t="s">
        <v>3</v>
      </c>
      <c r="X3" s="138" t="s">
        <v>4</v>
      </c>
      <c r="Y3" s="138" t="s">
        <v>5</v>
      </c>
    </row>
    <row r="4" spans="1:27" ht="54.75" customHeight="1">
      <c r="A4" s="139"/>
      <c r="B4" s="139"/>
      <c r="C4" s="1" t="s">
        <v>6</v>
      </c>
      <c r="D4" s="1" t="s">
        <v>66</v>
      </c>
      <c r="E4" s="1" t="s">
        <v>68</v>
      </c>
      <c r="F4" s="1" t="s">
        <v>69</v>
      </c>
      <c r="G4" s="15" t="s">
        <v>86</v>
      </c>
      <c r="H4" s="1" t="s">
        <v>72</v>
      </c>
      <c r="I4" s="15" t="s">
        <v>146</v>
      </c>
      <c r="J4" s="1" t="s">
        <v>87</v>
      </c>
      <c r="K4" s="15" t="s">
        <v>88</v>
      </c>
      <c r="L4" s="1" t="s">
        <v>89</v>
      </c>
      <c r="M4" s="15" t="s">
        <v>147</v>
      </c>
      <c r="N4" s="15" t="s">
        <v>90</v>
      </c>
      <c r="O4" s="15" t="s">
        <v>91</v>
      </c>
      <c r="P4" s="1" t="s">
        <v>123</v>
      </c>
      <c r="Q4" s="15" t="s">
        <v>124</v>
      </c>
      <c r="R4" s="1" t="s">
        <v>144</v>
      </c>
      <c r="S4" s="1" t="s">
        <v>15</v>
      </c>
      <c r="T4" s="15" t="s">
        <v>145</v>
      </c>
      <c r="U4" s="1" t="s">
        <v>262</v>
      </c>
      <c r="V4" s="1" t="s">
        <v>263</v>
      </c>
      <c r="W4" s="139"/>
      <c r="X4" s="138"/>
      <c r="Y4" s="138"/>
    </row>
    <row r="5" spans="1:27">
      <c r="A5" s="2">
        <v>1</v>
      </c>
      <c r="B5" s="2" t="s">
        <v>148</v>
      </c>
      <c r="C5" s="2">
        <v>6</v>
      </c>
      <c r="D5" s="2">
        <v>6</v>
      </c>
      <c r="E5" s="2">
        <v>8</v>
      </c>
      <c r="F5" s="2">
        <v>5</v>
      </c>
      <c r="G5" s="2">
        <v>6</v>
      </c>
      <c r="H5" s="2">
        <v>7</v>
      </c>
      <c r="I5" s="2">
        <v>8</v>
      </c>
      <c r="J5" s="2">
        <v>8</v>
      </c>
      <c r="K5" s="2">
        <v>7</v>
      </c>
      <c r="L5" s="2">
        <v>8</v>
      </c>
      <c r="M5" s="2">
        <v>8</v>
      </c>
      <c r="N5" s="2">
        <v>7</v>
      </c>
      <c r="O5" s="2">
        <v>8</v>
      </c>
      <c r="P5" s="2">
        <v>8</v>
      </c>
      <c r="Q5" s="2">
        <v>8</v>
      </c>
      <c r="R5" s="2">
        <v>10</v>
      </c>
      <c r="S5" s="2">
        <v>8</v>
      </c>
      <c r="T5" s="2">
        <v>10</v>
      </c>
      <c r="U5" s="2">
        <v>9</v>
      </c>
      <c r="V5" s="2">
        <v>8</v>
      </c>
      <c r="W5" s="2">
        <f>SUM(C5:V5)</f>
        <v>153</v>
      </c>
      <c r="X5" s="2">
        <f>ROUND(W5/20,1)</f>
        <v>7.7</v>
      </c>
      <c r="Y5" s="2" t="s">
        <v>114</v>
      </c>
      <c r="Z5">
        <f>SUM(C5:W5)</f>
        <v>306</v>
      </c>
    </row>
    <row r="6" spans="1:27">
      <c r="A6" s="2">
        <v>2</v>
      </c>
      <c r="B6" s="2" t="s">
        <v>149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11</v>
      </c>
      <c r="J6" s="2">
        <v>10</v>
      </c>
      <c r="K6" s="2">
        <v>10</v>
      </c>
      <c r="L6" s="2">
        <v>10</v>
      </c>
      <c r="M6" s="2">
        <v>10</v>
      </c>
      <c r="N6" s="2">
        <v>11</v>
      </c>
      <c r="O6" s="2">
        <v>10</v>
      </c>
      <c r="P6" s="2">
        <v>10</v>
      </c>
      <c r="Q6" s="16">
        <v>11</v>
      </c>
      <c r="R6" s="2">
        <v>12</v>
      </c>
      <c r="S6" s="2">
        <v>12</v>
      </c>
      <c r="T6" s="2">
        <v>12</v>
      </c>
      <c r="U6" s="2">
        <v>11</v>
      </c>
      <c r="V6" s="2">
        <v>11</v>
      </c>
      <c r="W6" s="2">
        <f t="shared" ref="W6:W11" si="0">SUM(C6:V6)</f>
        <v>211</v>
      </c>
      <c r="X6" s="2">
        <f t="shared" ref="X6:X9" si="1">ROUND(W6/20,1)</f>
        <v>10.6</v>
      </c>
      <c r="Y6" s="2" t="s">
        <v>264</v>
      </c>
    </row>
    <row r="7" spans="1:27">
      <c r="A7" s="2">
        <v>3</v>
      </c>
      <c r="B7" s="2" t="s">
        <v>150</v>
      </c>
      <c r="C7" s="2">
        <v>2</v>
      </c>
      <c r="D7" s="2">
        <v>2</v>
      </c>
      <c r="E7" s="2">
        <v>2</v>
      </c>
      <c r="F7" s="2">
        <v>3</v>
      </c>
      <c r="G7" s="2">
        <v>4</v>
      </c>
      <c r="H7" s="2">
        <v>4</v>
      </c>
      <c r="I7" s="2">
        <v>5</v>
      </c>
      <c r="J7" s="2">
        <v>4</v>
      </c>
      <c r="K7" s="2">
        <v>3</v>
      </c>
      <c r="L7" s="2">
        <v>4</v>
      </c>
      <c r="M7" s="2">
        <v>4</v>
      </c>
      <c r="N7" s="2">
        <v>4</v>
      </c>
      <c r="O7" s="2">
        <v>4</v>
      </c>
      <c r="P7" s="2">
        <v>5</v>
      </c>
      <c r="Q7" s="2">
        <v>5</v>
      </c>
      <c r="R7" s="2">
        <v>5</v>
      </c>
      <c r="S7" s="2">
        <v>8</v>
      </c>
      <c r="T7" s="2">
        <v>8</v>
      </c>
      <c r="U7" s="2">
        <v>5</v>
      </c>
      <c r="V7" s="2">
        <v>5</v>
      </c>
      <c r="W7" s="2">
        <f t="shared" si="0"/>
        <v>86</v>
      </c>
      <c r="X7" s="2">
        <f t="shared" si="1"/>
        <v>4.3</v>
      </c>
      <c r="Y7" s="2" t="s">
        <v>105</v>
      </c>
      <c r="AA7">
        <v>5</v>
      </c>
    </row>
    <row r="8" spans="1:27">
      <c r="A8" s="2">
        <v>4</v>
      </c>
      <c r="B8" s="2" t="s">
        <v>151</v>
      </c>
      <c r="C8" s="2">
        <v>5</v>
      </c>
      <c r="D8" s="2">
        <v>6</v>
      </c>
      <c r="E8" s="2">
        <v>6</v>
      </c>
      <c r="F8" s="2">
        <v>4</v>
      </c>
      <c r="G8" s="2">
        <v>6</v>
      </c>
      <c r="H8" s="2">
        <v>6</v>
      </c>
      <c r="I8" s="2">
        <v>5</v>
      </c>
      <c r="J8" s="2">
        <v>4</v>
      </c>
      <c r="K8" s="2">
        <v>4</v>
      </c>
      <c r="L8" s="2">
        <v>6</v>
      </c>
      <c r="M8" s="2">
        <v>4</v>
      </c>
      <c r="N8" s="2">
        <v>6</v>
      </c>
      <c r="O8" s="2">
        <v>7</v>
      </c>
      <c r="P8" s="2">
        <v>6</v>
      </c>
      <c r="Q8" s="2">
        <v>7</v>
      </c>
      <c r="R8" s="2">
        <v>8</v>
      </c>
      <c r="S8" s="2">
        <v>8</v>
      </c>
      <c r="T8" s="2">
        <v>9</v>
      </c>
      <c r="U8" s="2">
        <v>8</v>
      </c>
      <c r="V8" s="2">
        <v>7</v>
      </c>
      <c r="W8" s="2">
        <f t="shared" si="0"/>
        <v>122</v>
      </c>
      <c r="X8" s="2">
        <f t="shared" si="1"/>
        <v>6.1</v>
      </c>
      <c r="Y8" s="2" t="s">
        <v>43</v>
      </c>
    </row>
    <row r="9" spans="1:27">
      <c r="A9" s="2">
        <v>5</v>
      </c>
      <c r="B9" s="2" t="s">
        <v>152</v>
      </c>
      <c r="C9" s="2">
        <v>6</v>
      </c>
      <c r="D9" s="2">
        <v>6</v>
      </c>
      <c r="E9" s="2">
        <v>7</v>
      </c>
      <c r="F9" s="2">
        <v>5</v>
      </c>
      <c r="G9" s="2">
        <v>7</v>
      </c>
      <c r="H9" s="2">
        <v>7</v>
      </c>
      <c r="I9" s="2">
        <v>7</v>
      </c>
      <c r="J9" s="2">
        <v>4</v>
      </c>
      <c r="K9" s="2">
        <v>4</v>
      </c>
      <c r="L9" s="2">
        <v>6</v>
      </c>
      <c r="M9" s="2">
        <v>5</v>
      </c>
      <c r="N9" s="2">
        <v>5</v>
      </c>
      <c r="O9" s="2">
        <v>7</v>
      </c>
      <c r="P9" s="2">
        <v>7</v>
      </c>
      <c r="Q9" s="2">
        <v>7</v>
      </c>
      <c r="R9" s="2">
        <v>8</v>
      </c>
      <c r="S9" s="2">
        <v>9</v>
      </c>
      <c r="T9" s="2">
        <v>9</v>
      </c>
      <c r="U9" s="2">
        <v>8</v>
      </c>
      <c r="V9" s="2">
        <v>7</v>
      </c>
      <c r="W9" s="2">
        <f t="shared" si="0"/>
        <v>131</v>
      </c>
      <c r="X9" s="2">
        <f t="shared" si="1"/>
        <v>6.6</v>
      </c>
      <c r="Y9" s="2" t="s">
        <v>114</v>
      </c>
    </row>
    <row r="10" spans="1:27">
      <c r="A10" s="2">
        <v>6</v>
      </c>
      <c r="B10" s="2" t="s">
        <v>153</v>
      </c>
      <c r="C10" s="2">
        <v>9</v>
      </c>
      <c r="D10" s="2">
        <v>9</v>
      </c>
      <c r="E10" s="2">
        <v>10</v>
      </c>
      <c r="F10" s="2">
        <v>8</v>
      </c>
      <c r="G10" s="2">
        <v>10</v>
      </c>
      <c r="H10" s="2">
        <v>10</v>
      </c>
      <c r="I10" s="2">
        <v>11</v>
      </c>
      <c r="J10" s="2">
        <v>10</v>
      </c>
      <c r="K10" s="2">
        <v>10</v>
      </c>
      <c r="L10" s="2">
        <v>10</v>
      </c>
      <c r="M10" s="2">
        <v>8</v>
      </c>
      <c r="N10" s="2">
        <v>10</v>
      </c>
      <c r="O10" s="2">
        <v>8</v>
      </c>
      <c r="P10" s="2">
        <v>10</v>
      </c>
      <c r="Q10" s="2">
        <v>11</v>
      </c>
      <c r="R10" s="2">
        <v>11</v>
      </c>
      <c r="S10" s="2" t="s">
        <v>41</v>
      </c>
      <c r="T10" s="2">
        <v>11</v>
      </c>
      <c r="U10" s="2">
        <v>11</v>
      </c>
      <c r="V10" s="2">
        <v>10</v>
      </c>
      <c r="W10" s="2">
        <f t="shared" si="0"/>
        <v>187</v>
      </c>
      <c r="X10" s="2">
        <f>ROUND(W10/19,1)</f>
        <v>9.8000000000000007</v>
      </c>
      <c r="Y10" s="2" t="s">
        <v>107</v>
      </c>
    </row>
    <row r="11" spans="1:27">
      <c r="A11" s="2">
        <v>7</v>
      </c>
      <c r="B11" s="2" t="s">
        <v>154</v>
      </c>
      <c r="C11" s="2">
        <v>6</v>
      </c>
      <c r="D11" s="2">
        <v>6</v>
      </c>
      <c r="E11" s="2">
        <v>7</v>
      </c>
      <c r="F11" s="2">
        <v>6</v>
      </c>
      <c r="G11" s="2">
        <v>6</v>
      </c>
      <c r="H11" s="2">
        <v>6</v>
      </c>
      <c r="I11" s="2">
        <v>9</v>
      </c>
      <c r="J11" s="2">
        <v>7</v>
      </c>
      <c r="K11" s="2">
        <v>6</v>
      </c>
      <c r="L11" s="2">
        <v>6</v>
      </c>
      <c r="M11" s="2">
        <v>6</v>
      </c>
      <c r="N11" s="2">
        <v>5</v>
      </c>
      <c r="O11" s="2">
        <v>7</v>
      </c>
      <c r="P11" s="2">
        <v>7</v>
      </c>
      <c r="Q11" s="2">
        <v>8</v>
      </c>
      <c r="R11" s="2">
        <v>8</v>
      </c>
      <c r="S11" s="2">
        <v>7</v>
      </c>
      <c r="T11" s="2">
        <v>9</v>
      </c>
      <c r="U11" s="2">
        <v>8</v>
      </c>
      <c r="V11" s="2">
        <v>7</v>
      </c>
      <c r="W11" s="2">
        <f t="shared" si="0"/>
        <v>137</v>
      </c>
      <c r="X11" s="2">
        <f>ROUND(W11/20,1)</f>
        <v>6.9</v>
      </c>
      <c r="Y11" s="2" t="s">
        <v>114</v>
      </c>
    </row>
    <row r="12" spans="1:27">
      <c r="A12" s="126"/>
      <c r="B12" s="4" t="s">
        <v>33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2"/>
      <c r="X12" s="14">
        <f>ROUND(SUM(X5:X11)/7,1)</f>
        <v>7.4</v>
      </c>
      <c r="Y12" s="2">
        <v>1</v>
      </c>
    </row>
    <row r="13" spans="1:27">
      <c r="A13" s="127"/>
      <c r="B13" s="2" t="s">
        <v>34</v>
      </c>
      <c r="C13" s="2">
        <f>ROUND((C12/(C12+C14+C16+C18))*100,0)</f>
        <v>14</v>
      </c>
      <c r="D13" s="2">
        <f t="shared" ref="D13:V13" si="2">ROUND((D12/(D12+D14+D16+D18))*100,0)</f>
        <v>14</v>
      </c>
      <c r="E13" s="2">
        <f t="shared" si="2"/>
        <v>14</v>
      </c>
      <c r="F13" s="2">
        <f t="shared" si="2"/>
        <v>14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14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/>
      <c r="X13" s="2"/>
      <c r="Y13" s="2"/>
    </row>
    <row r="14" spans="1:27">
      <c r="A14" s="126"/>
      <c r="B14" s="7" t="s">
        <v>35</v>
      </c>
      <c r="C14" s="8">
        <v>4</v>
      </c>
      <c r="D14" s="8">
        <v>4</v>
      </c>
      <c r="E14" s="8">
        <v>1</v>
      </c>
      <c r="F14" s="8">
        <v>4</v>
      </c>
      <c r="G14" s="8">
        <v>4</v>
      </c>
      <c r="H14" s="8">
        <v>3</v>
      </c>
      <c r="I14" s="8">
        <v>2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1</v>
      </c>
      <c r="P14" s="8">
        <v>2</v>
      </c>
      <c r="Q14" s="8">
        <v>1</v>
      </c>
      <c r="R14" s="8">
        <v>1</v>
      </c>
      <c r="S14" s="8">
        <v>0</v>
      </c>
      <c r="T14" s="8">
        <v>0</v>
      </c>
      <c r="U14" s="8">
        <v>1</v>
      </c>
      <c r="V14" s="8">
        <v>1</v>
      </c>
      <c r="W14" s="2"/>
      <c r="X14" s="2"/>
      <c r="Y14" s="2">
        <v>4</v>
      </c>
    </row>
    <row r="15" spans="1:27">
      <c r="A15" s="127"/>
      <c r="B15" s="2" t="s">
        <v>34</v>
      </c>
      <c r="C15" s="2">
        <f>ROUND((C14/(C14+C16+C18+C12))*100,0)</f>
        <v>57</v>
      </c>
      <c r="D15" s="2">
        <f t="shared" ref="D15:V15" si="3">ROUND((D14/(D14+D16+D18+D12))*100,0)</f>
        <v>57</v>
      </c>
      <c r="E15" s="2">
        <f t="shared" si="3"/>
        <v>14</v>
      </c>
      <c r="F15" s="2">
        <f t="shared" si="3"/>
        <v>57</v>
      </c>
      <c r="G15" s="2">
        <f t="shared" si="3"/>
        <v>57</v>
      </c>
      <c r="H15" s="2">
        <f t="shared" si="3"/>
        <v>43</v>
      </c>
      <c r="I15" s="2">
        <f t="shared" si="3"/>
        <v>29</v>
      </c>
      <c r="J15" s="2">
        <f t="shared" si="3"/>
        <v>43</v>
      </c>
      <c r="K15" s="2">
        <f t="shared" si="3"/>
        <v>43</v>
      </c>
      <c r="L15" s="2">
        <f t="shared" si="3"/>
        <v>57</v>
      </c>
      <c r="M15" s="2">
        <f t="shared" si="3"/>
        <v>57</v>
      </c>
      <c r="N15" s="2">
        <f t="shared" si="3"/>
        <v>57</v>
      </c>
      <c r="O15" s="2">
        <f t="shared" si="3"/>
        <v>14</v>
      </c>
      <c r="P15" s="2">
        <f t="shared" si="3"/>
        <v>29</v>
      </c>
      <c r="Q15" s="2">
        <f t="shared" si="3"/>
        <v>14</v>
      </c>
      <c r="R15" s="2">
        <f t="shared" si="3"/>
        <v>14</v>
      </c>
      <c r="S15" s="2">
        <f t="shared" si="3"/>
        <v>0</v>
      </c>
      <c r="T15" s="2">
        <f t="shared" si="3"/>
        <v>0</v>
      </c>
      <c r="U15" s="2">
        <f t="shared" si="3"/>
        <v>14</v>
      </c>
      <c r="V15" s="2">
        <f t="shared" si="3"/>
        <v>14</v>
      </c>
      <c r="W15" s="2"/>
      <c r="X15" s="2"/>
      <c r="Y15" s="2"/>
    </row>
    <row r="16" spans="1:27">
      <c r="A16" s="126"/>
      <c r="B16" s="9" t="s">
        <v>36</v>
      </c>
      <c r="C16" s="10">
        <v>1</v>
      </c>
      <c r="D16" s="10">
        <v>1</v>
      </c>
      <c r="E16" s="10">
        <v>3</v>
      </c>
      <c r="F16" s="10">
        <v>1</v>
      </c>
      <c r="G16" s="10">
        <v>1</v>
      </c>
      <c r="H16" s="10">
        <v>2</v>
      </c>
      <c r="I16" s="10">
        <v>2</v>
      </c>
      <c r="J16" s="10">
        <v>2</v>
      </c>
      <c r="K16" s="10">
        <v>1</v>
      </c>
      <c r="L16" s="10">
        <v>1</v>
      </c>
      <c r="M16" s="10">
        <v>2</v>
      </c>
      <c r="N16" s="10">
        <v>1</v>
      </c>
      <c r="O16" s="10">
        <v>5</v>
      </c>
      <c r="P16" s="10">
        <v>3</v>
      </c>
      <c r="Q16" s="10">
        <v>4</v>
      </c>
      <c r="R16" s="10">
        <v>3</v>
      </c>
      <c r="S16" s="10">
        <v>5</v>
      </c>
      <c r="T16" s="10">
        <v>4</v>
      </c>
      <c r="U16" s="10">
        <v>4</v>
      </c>
      <c r="V16" s="10">
        <v>4</v>
      </c>
      <c r="W16" s="2"/>
      <c r="X16" s="2"/>
      <c r="Y16" s="2">
        <v>1</v>
      </c>
    </row>
    <row r="17" spans="1:25">
      <c r="A17" s="127"/>
      <c r="B17" s="2" t="s">
        <v>34</v>
      </c>
      <c r="C17" s="2">
        <f>ROUND((C16/(C16+C18+C12+C14))*100,0)</f>
        <v>14</v>
      </c>
      <c r="D17" s="2">
        <f t="shared" ref="D17:V17" si="4">ROUND((D16/(D16+D18+D12+D14))*100,0)</f>
        <v>14</v>
      </c>
      <c r="E17" s="2">
        <f t="shared" si="4"/>
        <v>43</v>
      </c>
      <c r="F17" s="2">
        <f t="shared" si="4"/>
        <v>14</v>
      </c>
      <c r="G17" s="2">
        <f t="shared" si="4"/>
        <v>14</v>
      </c>
      <c r="H17" s="2">
        <f t="shared" si="4"/>
        <v>29</v>
      </c>
      <c r="I17" s="2">
        <f t="shared" si="4"/>
        <v>29</v>
      </c>
      <c r="J17" s="2">
        <f t="shared" si="4"/>
        <v>29</v>
      </c>
      <c r="K17" s="2">
        <f t="shared" si="4"/>
        <v>14</v>
      </c>
      <c r="L17" s="2">
        <f t="shared" si="4"/>
        <v>14</v>
      </c>
      <c r="M17" s="2">
        <f t="shared" si="4"/>
        <v>29</v>
      </c>
      <c r="N17" s="2">
        <f t="shared" si="4"/>
        <v>14</v>
      </c>
      <c r="O17" s="2">
        <f t="shared" si="4"/>
        <v>71</v>
      </c>
      <c r="P17" s="2">
        <f t="shared" si="4"/>
        <v>43</v>
      </c>
      <c r="Q17" s="2">
        <f t="shared" si="4"/>
        <v>57</v>
      </c>
      <c r="R17" s="2">
        <f t="shared" si="4"/>
        <v>43</v>
      </c>
      <c r="S17" s="2">
        <f t="shared" si="4"/>
        <v>83</v>
      </c>
      <c r="T17" s="2">
        <f t="shared" si="4"/>
        <v>57</v>
      </c>
      <c r="U17" s="2">
        <f t="shared" si="4"/>
        <v>57</v>
      </c>
      <c r="V17" s="2">
        <f t="shared" si="4"/>
        <v>57</v>
      </c>
      <c r="W17" s="2"/>
      <c r="X17" s="2"/>
      <c r="Y17" s="2"/>
    </row>
    <row r="18" spans="1:25">
      <c r="A18" s="126"/>
      <c r="B18" s="11" t="s">
        <v>37</v>
      </c>
      <c r="C18" s="12">
        <v>1</v>
      </c>
      <c r="D18" s="12">
        <v>1</v>
      </c>
      <c r="E18" s="12">
        <v>2</v>
      </c>
      <c r="F18" s="12">
        <v>1</v>
      </c>
      <c r="G18" s="12">
        <v>2</v>
      </c>
      <c r="H18" s="12">
        <v>2</v>
      </c>
      <c r="I18" s="12">
        <v>3</v>
      </c>
      <c r="J18" s="12">
        <v>2</v>
      </c>
      <c r="K18" s="12">
        <v>2</v>
      </c>
      <c r="L18" s="12">
        <v>2</v>
      </c>
      <c r="M18" s="12">
        <v>1</v>
      </c>
      <c r="N18" s="12">
        <v>2</v>
      </c>
      <c r="O18" s="12">
        <v>1</v>
      </c>
      <c r="P18" s="12">
        <v>2</v>
      </c>
      <c r="Q18" s="12">
        <v>2</v>
      </c>
      <c r="R18" s="12">
        <v>3</v>
      </c>
      <c r="S18" s="12">
        <v>1</v>
      </c>
      <c r="T18" s="12">
        <v>3</v>
      </c>
      <c r="U18" s="12">
        <v>2</v>
      </c>
      <c r="V18" s="12">
        <v>2</v>
      </c>
      <c r="W18" s="2"/>
      <c r="X18" s="2"/>
      <c r="Y18" s="2">
        <v>1</v>
      </c>
    </row>
    <row r="19" spans="1:25">
      <c r="A19" s="127"/>
      <c r="B19" s="2" t="s">
        <v>34</v>
      </c>
      <c r="C19" s="2">
        <f>ROUND((C18/(C18+C12+C14+C16))*100,0)</f>
        <v>14</v>
      </c>
      <c r="D19" s="2">
        <f t="shared" ref="D19:V19" si="5">ROUND((D18/(D18+D12+D14+D16))*100,0)</f>
        <v>14</v>
      </c>
      <c r="E19" s="2">
        <f t="shared" si="5"/>
        <v>29</v>
      </c>
      <c r="F19" s="2">
        <f t="shared" si="5"/>
        <v>14</v>
      </c>
      <c r="G19" s="2">
        <f t="shared" si="5"/>
        <v>29</v>
      </c>
      <c r="H19" s="2">
        <f t="shared" si="5"/>
        <v>29</v>
      </c>
      <c r="I19" s="2">
        <f t="shared" si="5"/>
        <v>43</v>
      </c>
      <c r="J19" s="2">
        <f t="shared" si="5"/>
        <v>29</v>
      </c>
      <c r="K19" s="2">
        <f t="shared" si="5"/>
        <v>29</v>
      </c>
      <c r="L19" s="2">
        <f t="shared" si="5"/>
        <v>29</v>
      </c>
      <c r="M19" s="2">
        <f t="shared" si="5"/>
        <v>14</v>
      </c>
      <c r="N19" s="2">
        <f t="shared" si="5"/>
        <v>29</v>
      </c>
      <c r="O19" s="2">
        <f t="shared" si="5"/>
        <v>14</v>
      </c>
      <c r="P19" s="2">
        <f t="shared" si="5"/>
        <v>29</v>
      </c>
      <c r="Q19" s="2">
        <f t="shared" si="5"/>
        <v>29</v>
      </c>
      <c r="R19" s="2">
        <f t="shared" si="5"/>
        <v>43</v>
      </c>
      <c r="S19" s="2">
        <f t="shared" si="5"/>
        <v>17</v>
      </c>
      <c r="T19" s="2">
        <f t="shared" si="5"/>
        <v>43</v>
      </c>
      <c r="U19" s="2">
        <f t="shared" si="5"/>
        <v>29</v>
      </c>
      <c r="V19" s="2">
        <f t="shared" si="5"/>
        <v>29</v>
      </c>
      <c r="W19" s="2"/>
      <c r="X19" s="2"/>
      <c r="Y19" s="2"/>
    </row>
    <row r="20" spans="1:25">
      <c r="S20" s="99" t="s">
        <v>252</v>
      </c>
    </row>
    <row r="21" spans="1:25">
      <c r="S21" s="99">
        <v>1</v>
      </c>
    </row>
    <row r="22" spans="1:25">
      <c r="G22" t="s">
        <v>155</v>
      </c>
    </row>
  </sheetData>
  <mergeCells count="12">
    <mergeCell ref="A1:X1"/>
    <mergeCell ref="A2:X2"/>
    <mergeCell ref="A3:A4"/>
    <mergeCell ref="B3:B4"/>
    <mergeCell ref="C3:T3"/>
    <mergeCell ref="W3:W4"/>
    <mergeCell ref="X3:X4"/>
    <mergeCell ref="Y3:Y4"/>
    <mergeCell ref="A12:A13"/>
    <mergeCell ref="A14:A15"/>
    <mergeCell ref="A16:A17"/>
    <mergeCell ref="A18:A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&amp;CОцінювання навчальних досягнень учнів________ класуПисарівської  ЗОШ І-ІІІ ступенів  за  І  семестр2011/2012  н. р.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3 клас</vt:lpstr>
      <vt:lpstr>4 клас</vt:lpstr>
      <vt:lpstr>5 клас</vt:lpstr>
      <vt:lpstr>6 клас</vt:lpstr>
      <vt:lpstr>7 клас</vt:lpstr>
      <vt:lpstr>8 клас</vt:lpstr>
      <vt:lpstr>9 клас</vt:lpstr>
      <vt:lpstr>10 клас</vt:lpstr>
      <vt:lpstr>11 клас</vt:lpstr>
      <vt:lpstr>підсумки по предмету</vt:lpstr>
      <vt:lpstr>підсумки по школі класи</vt:lpstr>
      <vt:lpstr>Підсумки по вчителях</vt:lpstr>
      <vt:lpstr>Узаг.результати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dcterms:created xsi:type="dcterms:W3CDTF">2013-05-29T19:02:32Z</dcterms:created>
  <dcterms:modified xsi:type="dcterms:W3CDTF">2014-08-03T00:28:19Z</dcterms:modified>
</cp:coreProperties>
</file>